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isacorporation.sharepoint.com/sites/T_Teams_Osavuosikatsaus/Shared Documents/General/2025 Q4/"/>
    </mc:Choice>
  </mc:AlternateContent>
  <xr:revisionPtr revIDLastSave="157" documentId="13_ncr:1_{A90C6652-0F1B-4873-9488-BFC67EE7A039}" xr6:coauthVersionLast="47" xr6:coauthVersionMax="47" xr10:uidLastSave="{C52552C3-28FB-4572-83CB-1DF9B4B1275E}"/>
  <bookViews>
    <workbookView xWindow="3804" yWindow="0" windowWidth="26172" windowHeight="16560" xr2:uid="{00000000-000D-0000-FFFF-FFFF00000000}"/>
  </bookViews>
  <sheets>
    <sheet name="Elisa Group" sheetId="10" r:id="rId1"/>
    <sheet name="Finland and Estonia" sheetId="5" r:id="rId2"/>
    <sheet name="Financial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0" l="1"/>
  <c r="U4" i="10"/>
  <c r="T4" i="10"/>
  <c r="S4" i="10"/>
  <c r="R4" i="10"/>
  <c r="P4" i="10"/>
  <c r="O4" i="10"/>
  <c r="N4" i="10"/>
  <c r="M4" i="10"/>
  <c r="U13" i="7" l="1"/>
  <c r="U7" i="10" l="1"/>
  <c r="V26" i="10" l="1"/>
  <c r="V22" i="10"/>
  <c r="V39" i="7" l="1"/>
  <c r="V38" i="7"/>
  <c r="V49" i="7"/>
  <c r="V48" i="7"/>
  <c r="V45" i="7"/>
  <c r="V44" i="7"/>
  <c r="V41" i="7"/>
  <c r="V40" i="7"/>
  <c r="V33" i="7"/>
  <c r="V26" i="7"/>
  <c r="V19" i="7"/>
  <c r="V12" i="7"/>
  <c r="V9" i="7"/>
  <c r="V7" i="7"/>
  <c r="U47" i="7"/>
  <c r="U33" i="7"/>
  <c r="U26" i="7"/>
  <c r="U19" i="7"/>
  <c r="U12" i="7"/>
  <c r="U9" i="7"/>
  <c r="U7" i="7"/>
  <c r="V5" i="10"/>
  <c r="V4" i="10"/>
  <c r="V7" i="10"/>
  <c r="U8" i="10"/>
  <c r="V8" i="10" l="1"/>
  <c r="V47" i="7"/>
  <c r="V36" i="5"/>
  <c r="V35" i="5"/>
  <c r="V34" i="5"/>
  <c r="V33" i="5"/>
  <c r="V27" i="5"/>
  <c r="V26" i="5"/>
  <c r="V25" i="5"/>
  <c r="V24" i="5"/>
  <c r="V23" i="5"/>
  <c r="V22" i="5"/>
  <c r="V18" i="5"/>
  <c r="V17" i="5"/>
  <c r="V16" i="5"/>
  <c r="V15" i="5"/>
  <c r="V9" i="5"/>
  <c r="V8" i="5"/>
  <c r="V7" i="5"/>
  <c r="V6" i="5"/>
  <c r="V5" i="5"/>
  <c r="V4" i="5"/>
  <c r="V29" i="10"/>
  <c r="V28" i="10"/>
  <c r="V27" i="10"/>
  <c r="V25" i="10"/>
  <c r="V24" i="10"/>
  <c r="V23" i="10"/>
  <c r="V21" i="10"/>
  <c r="V20" i="10"/>
  <c r="V19" i="10"/>
  <c r="V17" i="10"/>
  <c r="V16" i="10"/>
  <c r="V15" i="10"/>
  <c r="V14" i="10"/>
  <c r="V13" i="10"/>
  <c r="V12" i="10"/>
  <c r="D56" i="7" l="1"/>
  <c r="E56" i="7"/>
  <c r="F56" i="7"/>
  <c r="C56" i="7"/>
  <c r="T13" i="7"/>
  <c r="T14" i="7" s="1"/>
  <c r="T47" i="7" l="1"/>
  <c r="T33" i="7"/>
  <c r="T26" i="7"/>
  <c r="T19" i="7"/>
  <c r="T12" i="7"/>
  <c r="T9" i="7"/>
  <c r="T7" i="7"/>
  <c r="S9" i="10"/>
  <c r="V9" i="10" s="1"/>
  <c r="S14" i="7" l="1"/>
  <c r="S47" i="7"/>
  <c r="S33" i="7"/>
  <c r="S26" i="7"/>
  <c r="S19" i="7"/>
  <c r="S12" i="7"/>
  <c r="S9" i="7"/>
  <c r="S7" i="7"/>
  <c r="R13" i="7"/>
  <c r="R47" i="7" l="1"/>
  <c r="R33" i="7"/>
  <c r="R26" i="7"/>
  <c r="R19" i="7"/>
  <c r="R14" i="7"/>
  <c r="R12" i="7"/>
  <c r="R9" i="7"/>
  <c r="R7" i="7"/>
  <c r="Q35" i="7"/>
  <c r="Q34" i="7"/>
  <c r="Q32" i="7"/>
  <c r="Q31" i="7"/>
  <c r="G12" i="10"/>
  <c r="L12" i="10"/>
  <c r="Q12" i="10"/>
  <c r="G13" i="10"/>
  <c r="L13" i="10"/>
  <c r="Q13" i="10"/>
  <c r="G14" i="10"/>
  <c r="L14" i="10"/>
  <c r="Q14" i="10"/>
  <c r="G15" i="10"/>
  <c r="L15" i="10"/>
  <c r="Q15" i="10"/>
  <c r="G16" i="10"/>
  <c r="L16" i="10"/>
  <c r="Q16" i="10"/>
  <c r="G17" i="10"/>
  <c r="L17" i="10"/>
  <c r="Q17" i="10"/>
  <c r="Q30" i="7" l="1"/>
  <c r="L30" i="7"/>
  <c r="G30" i="7"/>
  <c r="Q41" i="7" l="1"/>
  <c r="Q40" i="7"/>
  <c r="Q39" i="7"/>
  <c r="Q38" i="7"/>
  <c r="Q49" i="7"/>
  <c r="Q48" i="7"/>
  <c r="P47" i="7"/>
  <c r="Q45" i="7"/>
  <c r="Q44" i="7"/>
  <c r="P26" i="7"/>
  <c r="Q21" i="7"/>
  <c r="Q20" i="7"/>
  <c r="P19" i="7"/>
  <c r="Q18" i="7"/>
  <c r="Q17" i="7"/>
  <c r="Q16" i="7"/>
  <c r="P13" i="7"/>
  <c r="P14" i="7" s="1"/>
  <c r="P12" i="7"/>
  <c r="Q11" i="7"/>
  <c r="Q10" i="7"/>
  <c r="P9" i="7"/>
  <c r="Q8" i="7"/>
  <c r="P7" i="7"/>
  <c r="Q6" i="7"/>
  <c r="Q5" i="7"/>
  <c r="Q4" i="7"/>
  <c r="Q35" i="5"/>
  <c r="Q34" i="5"/>
  <c r="Q33" i="5"/>
  <c r="Q27" i="5"/>
  <c r="Q26" i="5"/>
  <c r="Q25" i="5"/>
  <c r="Q24" i="5"/>
  <c r="Q23" i="5"/>
  <c r="Q22" i="5"/>
  <c r="Q18" i="5"/>
  <c r="Q17" i="5"/>
  <c r="Q16" i="5"/>
  <c r="Q15" i="5"/>
  <c r="Q9" i="5"/>
  <c r="Q8" i="5"/>
  <c r="Q7" i="5"/>
  <c r="Q6" i="5"/>
  <c r="Q5" i="5"/>
  <c r="Q4" i="5"/>
  <c r="Q29" i="10"/>
  <c r="Q28" i="10"/>
  <c r="Q27" i="10"/>
  <c r="Q25" i="10"/>
  <c r="Q24" i="10"/>
  <c r="Q23" i="10"/>
  <c r="Q21" i="10"/>
  <c r="Q20" i="10"/>
  <c r="Q19" i="10"/>
  <c r="Q19" i="7" l="1"/>
  <c r="Q7" i="7"/>
  <c r="Q9" i="7"/>
  <c r="Q26" i="7"/>
  <c r="Q47" i="7"/>
  <c r="Q12" i="7"/>
  <c r="P33" i="7" l="1"/>
  <c r="O33" i="7"/>
  <c r="N33" i="7"/>
  <c r="M33" i="7"/>
  <c r="L29" i="10"/>
  <c r="G29" i="10"/>
  <c r="L28" i="10"/>
  <c r="G28" i="10"/>
  <c r="L27" i="10"/>
  <c r="G27" i="10"/>
  <c r="L25" i="10"/>
  <c r="G25" i="10"/>
  <c r="L24" i="10"/>
  <c r="G24" i="10"/>
  <c r="L23" i="10"/>
  <c r="G23" i="10"/>
  <c r="L21" i="10"/>
  <c r="G21" i="10"/>
  <c r="L20" i="10"/>
  <c r="G20" i="10"/>
  <c r="L19" i="10"/>
  <c r="G19" i="10"/>
  <c r="Q33" i="7" l="1"/>
  <c r="O47" i="7"/>
  <c r="N47" i="7"/>
  <c r="O26" i="7"/>
  <c r="N26" i="7"/>
  <c r="O19" i="7"/>
  <c r="N19" i="7"/>
  <c r="O14" i="7"/>
  <c r="N13" i="7"/>
  <c r="N14" i="7" s="1"/>
  <c r="O12" i="7"/>
  <c r="N12" i="7"/>
  <c r="O9" i="7"/>
  <c r="N9" i="7"/>
  <c r="O7" i="7"/>
  <c r="N7" i="7"/>
  <c r="M13" i="7" l="1"/>
  <c r="Q13" i="7" s="1"/>
  <c r="Q14" i="7" s="1"/>
  <c r="M47" i="7" l="1"/>
  <c r="M26" i="7"/>
  <c r="M19" i="7"/>
  <c r="M14" i="7"/>
  <c r="M12" i="7"/>
  <c r="M9" i="7"/>
  <c r="M7" i="7"/>
  <c r="L10" i="7"/>
  <c r="L41" i="7"/>
  <c r="L40" i="7"/>
  <c r="L39" i="7"/>
  <c r="L38" i="7"/>
  <c r="L49" i="7"/>
  <c r="L48" i="7"/>
  <c r="L45" i="7"/>
  <c r="L44" i="7"/>
  <c r="L28" i="7"/>
  <c r="L27" i="7"/>
  <c r="L24" i="7"/>
  <c r="L23" i="7"/>
  <c r="L21" i="7"/>
  <c r="L20" i="7"/>
  <c r="L17" i="7"/>
  <c r="L16" i="7"/>
  <c r="L11" i="7"/>
  <c r="L8" i="7"/>
  <c r="L5" i="7"/>
  <c r="L4" i="7"/>
  <c r="K47" i="7"/>
  <c r="K26" i="7"/>
  <c r="K19" i="7"/>
  <c r="K14" i="7"/>
  <c r="K12" i="7"/>
  <c r="K9" i="7"/>
  <c r="K7" i="7"/>
  <c r="L35" i="5"/>
  <c r="L34" i="5"/>
  <c r="L33" i="5"/>
  <c r="L27" i="5"/>
  <c r="L26" i="5"/>
  <c r="L25" i="5"/>
  <c r="L24" i="5"/>
  <c r="L23" i="5"/>
  <c r="L22" i="5"/>
  <c r="L18" i="5"/>
  <c r="L17" i="5"/>
  <c r="L16" i="5"/>
  <c r="L15" i="5"/>
  <c r="L9" i="5"/>
  <c r="L8" i="5"/>
  <c r="L7" i="5"/>
  <c r="L6" i="5"/>
  <c r="L5" i="5"/>
  <c r="L4" i="5"/>
  <c r="J14" i="7"/>
  <c r="J47" i="7"/>
  <c r="J26" i="7"/>
  <c r="J19" i="7"/>
  <c r="J12" i="7"/>
  <c r="J9" i="7"/>
  <c r="J7" i="7"/>
  <c r="I13" i="7"/>
  <c r="L13" i="7" s="1"/>
  <c r="L7" i="7" l="1"/>
  <c r="L47" i="7"/>
  <c r="L26" i="7"/>
  <c r="L19" i="7"/>
  <c r="L14" i="7"/>
  <c r="L12" i="7"/>
  <c r="L9" i="7"/>
  <c r="I14" i="7"/>
  <c r="I47" i="7"/>
  <c r="I26" i="7"/>
  <c r="I19" i="7"/>
  <c r="I12" i="7"/>
  <c r="I9" i="7"/>
  <c r="I7" i="7"/>
  <c r="H14" i="7"/>
  <c r="H47" i="7" l="1"/>
  <c r="H26" i="7"/>
  <c r="H19" i="7"/>
  <c r="H12" i="7"/>
  <c r="H9" i="7"/>
  <c r="H7" i="7"/>
  <c r="G27" i="7"/>
  <c r="G25" i="7"/>
  <c r="G24" i="7"/>
  <c r="G23" i="7"/>
  <c r="G20" i="7"/>
  <c r="G18" i="7"/>
  <c r="G17" i="7"/>
  <c r="G16" i="7"/>
  <c r="F13" i="7"/>
  <c r="F14" i="7" s="1"/>
  <c r="G41" i="7" l="1"/>
  <c r="G40" i="7"/>
  <c r="G39" i="7"/>
  <c r="G38" i="7"/>
  <c r="G49" i="7"/>
  <c r="G48" i="7"/>
  <c r="G45" i="7"/>
  <c r="G44" i="7"/>
  <c r="G28" i="7"/>
  <c r="G26" i="7"/>
  <c r="G21" i="7"/>
  <c r="G19" i="7"/>
  <c r="G11" i="7"/>
  <c r="G10" i="7"/>
  <c r="G8" i="7"/>
  <c r="G6" i="7"/>
  <c r="G5" i="7"/>
  <c r="G4" i="7"/>
  <c r="F47" i="7"/>
  <c r="F26" i="7"/>
  <c r="F19" i="7"/>
  <c r="F12" i="7"/>
  <c r="F9" i="7"/>
  <c r="F7" i="7"/>
  <c r="F57" i="7" s="1"/>
  <c r="G35" i="5"/>
  <c r="G34" i="5"/>
  <c r="G33" i="5"/>
  <c r="G27" i="5"/>
  <c r="G26" i="5"/>
  <c r="G25" i="5"/>
  <c r="G24" i="5"/>
  <c r="G23" i="5"/>
  <c r="G22" i="5"/>
  <c r="G18" i="5"/>
  <c r="G17" i="5"/>
  <c r="G16" i="5"/>
  <c r="G15" i="5"/>
  <c r="G9" i="5"/>
  <c r="G8" i="5"/>
  <c r="G7" i="5"/>
  <c r="G6" i="5"/>
  <c r="G5" i="5"/>
  <c r="G4" i="5"/>
  <c r="E13" i="7"/>
  <c r="G47" i="7" l="1"/>
  <c r="G9" i="7"/>
  <c r="G12" i="7"/>
  <c r="G7" i="7"/>
  <c r="E14" i="7"/>
  <c r="E47" i="7" l="1"/>
  <c r="E26" i="7"/>
  <c r="E19" i="7"/>
  <c r="E12" i="7"/>
  <c r="E9" i="7"/>
  <c r="E7" i="7"/>
  <c r="E57" i="7" s="1"/>
  <c r="D14" i="7"/>
  <c r="D47" i="7" l="1"/>
  <c r="D26" i="7"/>
  <c r="D19" i="7"/>
  <c r="D12" i="7"/>
  <c r="D9" i="7"/>
  <c r="D7" i="7"/>
  <c r="D57" i="7" s="1"/>
  <c r="C13" i="7"/>
  <c r="G13" i="7" s="1"/>
  <c r="G14" i="7" s="1"/>
  <c r="C47" i="7" l="1"/>
  <c r="C26" i="7"/>
  <c r="C19" i="7"/>
  <c r="C14" i="7"/>
  <c r="C12" i="7"/>
  <c r="C9" i="7"/>
  <c r="C7" i="7"/>
  <c r="C57" i="7" s="1"/>
</calcChain>
</file>

<file path=xl/sharedStrings.xml><?xml version="1.0" encoding="utf-8"?>
<sst xmlns="http://schemas.openxmlformats.org/spreadsheetml/2006/main" count="167" uniqueCount="82">
  <si>
    <t>Elisa Group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</si>
  <si>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</si>
  <si>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</si>
  <si>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</si>
  <si>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</si>
  <si>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</si>
  <si>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</si>
  <si>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</si>
  <si>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</si>
  <si>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</si>
  <si>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</si>
  <si>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</si>
  <si>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</si>
  <si>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</si>
  <si>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</si>
  <si>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</si>
  <si>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</si>
  <si>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Product revenues, EURm</t>
  </si>
  <si>
    <t>Service revenues</t>
  </si>
  <si>
    <t>O/W Mobile Service revenue</t>
  </si>
  <si>
    <r>
      <t>O/W Fixed Service revenue</t>
    </r>
    <r>
      <rPr>
        <vertAlign val="superscript"/>
        <sz val="9"/>
        <rFont val="Arial"/>
        <family val="2"/>
      </rPr>
      <t>1</t>
    </r>
  </si>
  <si>
    <t>O/W Domestic Digital Services revenue</t>
  </si>
  <si>
    <t>O/W International Software Services revenue</t>
  </si>
  <si>
    <r>
      <t>Equipment sales</t>
    </r>
    <r>
      <rPr>
        <b/>
        <vertAlign val="superscript"/>
        <sz val="9"/>
        <color rgb="FF002060"/>
        <rFont val="Arial"/>
        <family val="2"/>
      </rPr>
      <t>2</t>
    </r>
  </si>
  <si>
    <t>Interconnection and other</t>
  </si>
  <si>
    <t>Mobile</t>
  </si>
  <si>
    <t>Total subscriptions ('000)</t>
  </si>
  <si>
    <t>Post-paid subscriptions</t>
  </si>
  <si>
    <t xml:space="preserve">    O/W M2M and IoT subscriptions</t>
  </si>
  <si>
    <t>Pre-paid subscriptions</t>
  </si>
  <si>
    <t xml:space="preserve">Consumer Customer subscriptions </t>
  </si>
  <si>
    <t xml:space="preserve">Corporate Customer subscriptions </t>
  </si>
  <si>
    <t xml:space="preserve">Fixed </t>
  </si>
  <si>
    <t>Traditional</t>
  </si>
  <si>
    <t xml:space="preserve">Broadband </t>
  </si>
  <si>
    <r>
      <t>Cable-TV</t>
    </r>
    <r>
      <rPr>
        <vertAlign val="superscript"/>
        <sz val="9"/>
        <rFont val="Arial"/>
        <family val="2"/>
      </rPr>
      <t>3</t>
    </r>
  </si>
  <si>
    <t>Consumer Customer subscriptions ('000)</t>
  </si>
  <si>
    <t>Corporate Customer subscriptions ('000)</t>
  </si>
  <si>
    <t>Broadband</t>
  </si>
  <si>
    <t>Mobile and fixed KPIs by country</t>
  </si>
  <si>
    <t>Finland</t>
  </si>
  <si>
    <t xml:space="preserve">   O/W M2M and IoT subscriptions</t>
  </si>
  <si>
    <r>
      <t>ARPU, €/month</t>
    </r>
    <r>
      <rPr>
        <b/>
        <vertAlign val="superscript"/>
        <sz val="9"/>
        <color rgb="FF002060"/>
        <rFont val="Arial"/>
        <family val="2"/>
      </rPr>
      <t>1)</t>
    </r>
  </si>
  <si>
    <t>Post-paid</t>
  </si>
  <si>
    <t>Pre-paid</t>
  </si>
  <si>
    <r>
      <t>Postpaid Churn, %</t>
    </r>
    <r>
      <rPr>
        <vertAlign val="superscript"/>
        <sz val="9"/>
        <color rgb="FF002060"/>
        <rFont val="Arial"/>
        <family val="2"/>
      </rPr>
      <t>1)</t>
    </r>
  </si>
  <si>
    <t xml:space="preserve">Cable-TV </t>
  </si>
  <si>
    <t>Estonia</t>
  </si>
  <si>
    <t xml:space="preserve">TV subscription (cable, DTT)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</si>
  <si>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M2M and IoT subscriptions. Estonian churn restaed including mobile broadband.</t>
    </r>
  </si>
  <si>
    <t>* Wristwatch phone subsciptions moved from IoT to post-paid</t>
  </si>
  <si>
    <t>Segments and other KPIs</t>
  </si>
  <si>
    <r>
      <t>Comparable</t>
    </r>
    <r>
      <rPr>
        <vertAlign val="superscript"/>
        <sz val="11"/>
        <color rgb="FF002060"/>
        <rFont val="Arial"/>
        <family val="2"/>
      </rPr>
      <t>1</t>
    </r>
    <r>
      <rPr>
        <b/>
        <sz val="14"/>
        <color rgb="FF002060"/>
        <rFont val="Arial"/>
        <family val="2"/>
      </rPr>
      <t xml:space="preserve"> figures, EURm</t>
    </r>
  </si>
  <si>
    <t>Group</t>
  </si>
  <si>
    <t>Revenue</t>
  </si>
  <si>
    <t>EBITDA</t>
  </si>
  <si>
    <t>One-off items</t>
  </si>
  <si>
    <t>EBITDA-%</t>
  </si>
  <si>
    <t>EBIT</t>
  </si>
  <si>
    <t>EBIT-%</t>
  </si>
  <si>
    <t>EPS, EUR</t>
  </si>
  <si>
    <r>
      <t xml:space="preserve">CAPEX based on guidance </t>
    </r>
    <r>
      <rPr>
        <vertAlign val="superscript"/>
        <sz val="9"/>
        <color rgb="FF002060"/>
        <rFont val="Arial"/>
        <family val="2"/>
      </rPr>
      <t>2</t>
    </r>
  </si>
  <si>
    <t>CAPEX / Sales, %</t>
  </si>
  <si>
    <t>Shares, licenses and leasing</t>
  </si>
  <si>
    <t>Total investments</t>
  </si>
  <si>
    <t>Consumer Customers</t>
  </si>
  <si>
    <t>CAPEX</t>
  </si>
  <si>
    <r>
      <t xml:space="preserve">Corporate Customers </t>
    </r>
    <r>
      <rPr>
        <b/>
        <vertAlign val="superscript"/>
        <sz val="11"/>
        <rFont val="Arial"/>
        <family val="2"/>
      </rPr>
      <t>3</t>
    </r>
  </si>
  <si>
    <t>International Software Services</t>
  </si>
  <si>
    <t>Other KPIs</t>
  </si>
  <si>
    <t>Net debt, EURm</t>
  </si>
  <si>
    <t>Net debt / EBITDA</t>
  </si>
  <si>
    <t>Equity ratio</t>
  </si>
  <si>
    <t>Gearing</t>
  </si>
  <si>
    <r>
      <t xml:space="preserve">Estonian businesses </t>
    </r>
    <r>
      <rPr>
        <b/>
        <vertAlign val="superscript"/>
        <sz val="11"/>
        <rFont val="Arial"/>
        <family val="2"/>
      </rPr>
      <t>4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</si>
  <si>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one-off items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</si>
  <si>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Excluding leasing, licenses and business acquisitions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</si>
  <si>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2022 and 2023 including International Software Services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</si>
  <si>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Including in segments and excluding group internal eliminations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</si>
  <si>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Discontinuing operations (PSTN) moved to Interconnection and other 1Q24 onwards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</si>
  <si>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Includes mobile and fixed equipment,  LAN, WAN and IT equipment, servers, laptops etc.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</si>
  <si>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Includes Estonian DTT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</si>
</sst>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0.0\ %"/>
    <numFmt numFmtId="167" formatCode="_-* #,###,"/>
    <numFmt numFmtId="168" formatCode="_-* #,##0_-;\-* #,##0_-;_-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9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9"/>
      <color indexed="56"/>
      <name val="Arial"/>
      <family val="2"/>
    </font>
    <font>
      <b/>
      <sz val="9"/>
      <color rgb="FF002060"/>
      <name val="Arial"/>
      <family val="2"/>
    </font>
    <font>
      <b/>
      <sz val="14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vertAlign val="superscript"/>
      <sz val="9"/>
      <color rgb="FF00206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1"/>
      <color rgb="FF00206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6" fillId="0" borderId="0"/>
    <xf numFmtId="0" fontId="5" fillId="0" borderId="0"/>
    <xf numFmtId="0" fontId="7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4" fillId="0" borderId="0" xfId="1" applyFont="1"/>
    <xf numFmtId="0" fontId="3" fillId="0" borderId="0" xfId="3" applyFont="1"/>
    <xf numFmtId="0" fontId="3" fillId="0" borderId="0" xfId="1" applyFont="1"/>
    <xf numFmtId="0" fontId="2" fillId="0" borderId="0" xfId="3" applyFont="1"/>
    <xf numFmtId="0" fontId="8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2" fillId="2" borderId="0" xfId="1" applyFont="1" applyFill="1"/>
    <xf numFmtId="0" fontId="4" fillId="0" borderId="0" xfId="1" applyFont="1" applyAlignment="1">
      <alignment horizontal="center"/>
    </xf>
    <xf numFmtId="164" fontId="2" fillId="0" borderId="0" xfId="1" applyNumberFormat="1" applyFont="1"/>
    <xf numFmtId="3" fontId="11" fillId="0" borderId="0" xfId="1" applyNumberFormat="1" applyFont="1"/>
    <xf numFmtId="0" fontId="11" fillId="0" borderId="0" xfId="3" applyFont="1"/>
    <xf numFmtId="0" fontId="13" fillId="0" borderId="0" xfId="1" applyFont="1"/>
    <xf numFmtId="3" fontId="11" fillId="0" borderId="0" xfId="2" applyNumberFormat="1" applyFont="1"/>
    <xf numFmtId="164" fontId="11" fillId="0" borderId="0" xfId="1" applyNumberFormat="1" applyFont="1"/>
    <xf numFmtId="166" fontId="11" fillId="0" borderId="0" xfId="5" applyNumberFormat="1" applyFont="1" applyBorder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9" fontId="3" fillId="0" borderId="0" xfId="5" applyFont="1" applyFill="1" applyBorder="1"/>
    <xf numFmtId="9" fontId="2" fillId="0" borderId="0" xfId="5" applyFont="1" applyFill="1" applyBorder="1"/>
    <xf numFmtId="9" fontId="2" fillId="0" borderId="0" xfId="5" applyFont="1" applyBorder="1"/>
    <xf numFmtId="9" fontId="3" fillId="0" borderId="0" xfId="5" applyFont="1" applyBorder="1"/>
    <xf numFmtId="4" fontId="11" fillId="0" borderId="0" xfId="1" applyNumberFormat="1" applyFont="1"/>
    <xf numFmtId="3" fontId="10" fillId="0" borderId="0" xfId="1" applyNumberFormat="1" applyFont="1"/>
    <xf numFmtId="0" fontId="2" fillId="2" borderId="2" xfId="1" applyFont="1" applyFill="1" applyBorder="1"/>
    <xf numFmtId="3" fontId="11" fillId="0" borderId="2" xfId="1" applyNumberFormat="1" applyFont="1" applyBorder="1"/>
    <xf numFmtId="164" fontId="11" fillId="0" borderId="2" xfId="1" applyNumberFormat="1" applyFont="1" applyBorder="1"/>
    <xf numFmtId="164" fontId="2" fillId="0" borderId="2" xfId="1" applyNumberFormat="1" applyFont="1" applyBorder="1"/>
    <xf numFmtId="166" fontId="11" fillId="0" borderId="2" xfId="5" applyNumberFormat="1" applyFont="1" applyBorder="1"/>
    <xf numFmtId="9" fontId="2" fillId="0" borderId="2" xfId="5" applyFont="1" applyBorder="1"/>
    <xf numFmtId="4" fontId="11" fillId="0" borderId="2" xfId="1" applyNumberFormat="1" applyFont="1" applyBorder="1"/>
    <xf numFmtId="165" fontId="11" fillId="0" borderId="2" xfId="1" applyNumberFormat="1" applyFont="1" applyBorder="1"/>
    <xf numFmtId="0" fontId="12" fillId="0" borderId="0" xfId="1" applyFont="1" applyAlignment="1">
      <alignment horizontal="left"/>
    </xf>
    <xf numFmtId="167" fontId="11" fillId="0" borderId="2" xfId="1" applyNumberFormat="1" applyFont="1" applyBorder="1"/>
    <xf numFmtId="167" fontId="11" fillId="0" borderId="0" xfId="1" applyNumberFormat="1" applyFont="1" applyAlignment="1">
      <alignment horizontal="left" indent="1"/>
    </xf>
    <xf numFmtId="167" fontId="2" fillId="0" borderId="2" xfId="2" applyNumberFormat="1" applyFont="1" applyBorder="1"/>
    <xf numFmtId="167" fontId="2" fillId="0" borderId="0" xfId="2" applyNumberFormat="1" applyFont="1"/>
    <xf numFmtId="167" fontId="11" fillId="0" borderId="2" xfId="2" applyNumberFormat="1" applyFont="1" applyBorder="1"/>
    <xf numFmtId="167" fontId="11" fillId="0" borderId="0" xfId="2" applyNumberFormat="1" applyFont="1"/>
    <xf numFmtId="167" fontId="11" fillId="0" borderId="0" xfId="1" applyNumberFormat="1" applyFont="1"/>
    <xf numFmtId="167" fontId="2" fillId="0" borderId="2" xfId="1" applyNumberFormat="1" applyFont="1" applyBorder="1"/>
    <xf numFmtId="167" fontId="2" fillId="0" borderId="0" xfId="1" applyNumberFormat="1" applyFont="1"/>
    <xf numFmtId="167" fontId="2" fillId="0" borderId="0" xfId="4" applyNumberFormat="1" applyFont="1"/>
    <xf numFmtId="167" fontId="11" fillId="0" borderId="2" xfId="1" applyNumberFormat="1" applyFont="1" applyBorder="1" applyAlignment="1">
      <alignment horizontal="left" indent="1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3" quotePrefix="1" applyFont="1"/>
    <xf numFmtId="167" fontId="2" fillId="0" borderId="3" xfId="4" applyNumberFormat="1" applyFont="1" applyBorder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right"/>
    </xf>
    <xf numFmtId="3" fontId="11" fillId="0" borderId="2" xfId="2" applyNumberFormat="1" applyFont="1" applyBorder="1"/>
    <xf numFmtId="9" fontId="11" fillId="0" borderId="0" xfId="5" applyFont="1" applyFill="1" applyBorder="1"/>
    <xf numFmtId="9" fontId="11" fillId="0" borderId="2" xfId="5" applyFont="1" applyFill="1" applyBorder="1"/>
    <xf numFmtId="165" fontId="11" fillId="0" borderId="0" xfId="2" applyNumberFormat="1" applyFont="1"/>
    <xf numFmtId="165" fontId="11" fillId="0" borderId="2" xfId="2" applyNumberFormat="1" applyFont="1" applyBorder="1"/>
    <xf numFmtId="9" fontId="11" fillId="0" borderId="3" xfId="5" applyFont="1" applyFill="1" applyBorder="1"/>
    <xf numFmtId="167" fontId="2" fillId="0" borderId="3" xfId="1" applyNumberFormat="1" applyFont="1" applyBorder="1"/>
    <xf numFmtId="0" fontId="4" fillId="0" borderId="2" xfId="1" applyFont="1" applyBorder="1" applyAlignment="1">
      <alignment horizontal="right"/>
    </xf>
    <xf numFmtId="0" fontId="4" fillId="0" borderId="2" xfId="1" applyFont="1" applyBorder="1"/>
    <xf numFmtId="164" fontId="2" fillId="0" borderId="0" xfId="0" applyNumberFormat="1" applyFont="1"/>
    <xf numFmtId="0" fontId="16" fillId="0" borderId="0" xfId="1" applyFont="1"/>
    <xf numFmtId="0" fontId="2" fillId="0" borderId="0" xfId="1" applyFont="1" applyAlignment="1">
      <alignment horizontal="right"/>
    </xf>
    <xf numFmtId="1" fontId="2" fillId="0" borderId="0" xfId="1" applyNumberFormat="1" applyFont="1"/>
    <xf numFmtId="9" fontId="2" fillId="0" borderId="0" xfId="5" applyFont="1"/>
    <xf numFmtId="166" fontId="2" fillId="0" borderId="0" xfId="5" applyNumberFormat="1" applyFont="1"/>
    <xf numFmtId="0" fontId="4" fillId="0" borderId="1" xfId="1" applyFont="1" applyBorder="1"/>
    <xf numFmtId="166" fontId="4" fillId="0" borderId="0" xfId="5" applyNumberFormat="1" applyFont="1"/>
    <xf numFmtId="0" fontId="2" fillId="2" borderId="0" xfId="1" applyFont="1" applyFill="1" applyAlignment="1">
      <alignment horizontal="center"/>
    </xf>
    <xf numFmtId="3" fontId="11" fillId="0" borderId="3" xfId="1" applyNumberFormat="1" applyFont="1" applyBorder="1"/>
    <xf numFmtId="0" fontId="2" fillId="2" borderId="1" xfId="1" applyFont="1" applyFill="1" applyBorder="1"/>
    <xf numFmtId="168" fontId="11" fillId="0" borderId="0" xfId="9" applyNumberFormat="1" applyFont="1"/>
    <xf numFmtId="168" fontId="11" fillId="0" borderId="2" xfId="9" applyNumberFormat="1" applyFont="1" applyBorder="1"/>
    <xf numFmtId="165" fontId="11" fillId="0" borderId="0" xfId="1" applyNumberFormat="1" applyFont="1"/>
    <xf numFmtId="165" fontId="2" fillId="0" borderId="2" xfId="1" applyNumberFormat="1" applyFont="1" applyBorder="1"/>
    <xf numFmtId="9" fontId="2" fillId="0" borderId="2" xfId="5" applyFont="1" applyFill="1" applyBorder="1"/>
    <xf numFmtId="0" fontId="2" fillId="0" borderId="0" xfId="1" applyFont="1" applyAlignment="1">
      <alignment horizontal="center"/>
    </xf>
    <xf numFmtId="166" fontId="2" fillId="0" borderId="0" xfId="1" applyNumberFormat="1" applyFont="1"/>
    <xf numFmtId="166" fontId="2" fillId="0" borderId="2" xfId="5" applyNumberFormat="1" applyFont="1" applyBorder="1"/>
    <xf numFmtId="1" fontId="4" fillId="0" borderId="0" xfId="0" applyNumberFormat="1" applyFont="1"/>
    <xf numFmtId="9" fontId="2" fillId="0" borderId="0" xfId="5" applyFont="1" applyBorder="1" applyAlignment="1">
      <alignment horizontal="right" indent="1"/>
    </xf>
    <xf numFmtId="166" fontId="2" fillId="0" borderId="0" xfId="5" applyNumberFormat="1" applyFont="1" applyBorder="1"/>
    <xf numFmtId="3" fontId="2" fillId="0" borderId="0" xfId="1" applyNumberFormat="1" applyFont="1"/>
  </cellXfs>
  <cellStyles count="10">
    <cellStyle name="?Q\?1@" xfId="1" xr:uid="{00000000-0005-0000-0000-000000000000}"/>
    <cellStyle name="?Q\?1@ 4" xfId="6" xr:uid="{00000000-0005-0000-0000-000001000000}"/>
    <cellStyle name="Normaali" xfId="0" builtinId="0"/>
    <cellStyle name="Normaali 2" xfId="7" xr:uid="{00000000-0005-0000-0000-000003000000}"/>
    <cellStyle name="Normal_P&amp;L detailed overview " xfId="2" xr:uid="{00000000-0005-0000-0000-000004000000}"/>
    <cellStyle name="Normal_Sheet1" xfId="3" xr:uid="{00000000-0005-0000-0000-000005000000}"/>
    <cellStyle name="Normal_x_MCS_Operationals_09_04" xfId="4" xr:uid="{00000000-0005-0000-0000-000006000000}"/>
    <cellStyle name="Pilkku" xfId="9" builtinId="3"/>
    <cellStyle name="Prosenttia" xfId="5" builtinId="5"/>
    <cellStyle name="Prosenttia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77D8-E5BD-4194-A9A8-8B3D9B82E4F9}">
  <dimension ref="A1:Y65"/>
  <sheetViews>
    <sheetView showGridLines="0" tabSelected="1" zoomScaleNormal="100" workbookViewId="0">
      <pane ySplit="2" topLeftCell="A3" activePane="bottomLeft" state="frozen"/>
      <selection pane="bottomLeft" activeCell="U4" sqref="U4"/>
    </sheetView>
  </sheetViews>
  <sheetFormatPr defaultColWidth="9.109375" defaultRowHeight="12" customHeight="1" outlineLevelCol="1" x14ac:dyDescent="0.2"/>
  <cols>
    <col min="1" max="1" width="2.88671875" style="1" customWidth="1"/>
    <col min="2" max="2" width="34.88671875" style="1" customWidth="1"/>
    <col min="3" max="6" width="9.33203125" style="1" hidden="1" customWidth="1" outlineLevel="1"/>
    <col min="7" max="7" width="9.33203125" style="1" customWidth="1" collapsed="1"/>
    <col min="8" max="11" width="9.33203125" style="1" customWidth="1" outlineLevel="1"/>
    <col min="12" max="12" width="9.33203125" style="1" customWidth="1"/>
    <col min="13" max="16" width="9.33203125" style="1" customWidth="1" outlineLevel="1"/>
    <col min="17" max="17" width="9.109375" style="1"/>
    <col min="18" max="21" width="9.33203125" style="1" customWidth="1" outlineLevel="1"/>
    <col min="22" max="16384" width="9.109375" style="1"/>
  </cols>
  <sheetData>
    <row r="1" spans="1:25" ht="13.5" customHeight="1" x14ac:dyDescent="0.25">
      <c r="A1" s="12"/>
      <c r="G1" s="49"/>
      <c r="H1" s="65"/>
      <c r="I1" s="65"/>
      <c r="J1" s="65"/>
      <c r="K1" s="65"/>
      <c r="M1" s="65"/>
      <c r="P1" s="67"/>
      <c r="R1" s="65"/>
      <c r="S1" s="65"/>
      <c r="T1" s="65"/>
      <c r="U1" s="65"/>
    </row>
    <row r="2" spans="1:25" s="2" customFormat="1" ht="16.5" customHeight="1" x14ac:dyDescent="0.3">
      <c r="A2" s="33" t="s">
        <v>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66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66">
        <v>2025</v>
      </c>
    </row>
    <row r="3" spans="1:25" ht="13.5" customHeight="1" x14ac:dyDescent="0.25">
      <c r="A3" s="6" t="s">
        <v>17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62"/>
    </row>
    <row r="4" spans="1:25" ht="13.5" customHeight="1" x14ac:dyDescent="0.25">
      <c r="A4" s="12" t="s">
        <v>18</v>
      </c>
      <c r="B4" s="12"/>
      <c r="C4" s="73">
        <v>405.2</v>
      </c>
      <c r="D4" s="73">
        <v>408.5</v>
      </c>
      <c r="E4" s="73">
        <v>411</v>
      </c>
      <c r="F4" s="73">
        <v>427.8</v>
      </c>
      <c r="G4" s="32">
        <v>1652.4</v>
      </c>
      <c r="H4" s="73">
        <v>426.9</v>
      </c>
      <c r="I4" s="73">
        <v>425.9</v>
      </c>
      <c r="J4" s="73">
        <v>428.3</v>
      </c>
      <c r="K4" s="73">
        <v>437.4</v>
      </c>
      <c r="L4" s="32">
        <v>1718.5</v>
      </c>
      <c r="M4" s="73">
        <f>M5+M6+M7+M8</f>
        <v>428.5</v>
      </c>
      <c r="N4" s="73">
        <f>N5+N6+N7+N8</f>
        <v>432.2</v>
      </c>
      <c r="O4" s="73">
        <f>O5+O6+O7+O8</f>
        <v>428.5</v>
      </c>
      <c r="P4" s="73">
        <f>P5+P6+P7+P8</f>
        <v>455.70000000000005</v>
      </c>
      <c r="Q4" s="32">
        <f>Q5+Q6+Q7+Q8</f>
        <v>1744.9</v>
      </c>
      <c r="R4" s="73">
        <f>R5+R6+R7+R8</f>
        <v>449.8</v>
      </c>
      <c r="S4" s="73">
        <f>S5+S6+S7+S8</f>
        <v>456.9</v>
      </c>
      <c r="T4" s="73">
        <f>T5+T6+T7+T8</f>
        <v>455.20000000000005</v>
      </c>
      <c r="U4" s="73">
        <f>U5+U6+U7+U8</f>
        <v>469.29999999999995</v>
      </c>
      <c r="V4" s="32">
        <f t="shared" ref="V4:V9" si="0">R4+S4+T4+U4</f>
        <v>1831.2</v>
      </c>
      <c r="W4" s="65"/>
      <c r="Y4" s="45"/>
    </row>
    <row r="5" spans="1:25" ht="13.5" customHeight="1" x14ac:dyDescent="0.25">
      <c r="A5" s="12"/>
      <c r="B5" s="1" t="s">
        <v>19</v>
      </c>
      <c r="C5" s="10">
        <v>224.1</v>
      </c>
      <c r="D5" s="10">
        <v>228.2</v>
      </c>
      <c r="E5" s="10">
        <v>232.8</v>
      </c>
      <c r="F5" s="10">
        <v>234.2</v>
      </c>
      <c r="G5" s="28">
        <v>919.3</v>
      </c>
      <c r="H5" s="10">
        <v>235.1</v>
      </c>
      <c r="I5" s="10">
        <v>240.6</v>
      </c>
      <c r="J5" s="10">
        <v>242.5</v>
      </c>
      <c r="K5" s="10">
        <v>244.5</v>
      </c>
      <c r="L5" s="28">
        <v>962.7</v>
      </c>
      <c r="M5" s="10">
        <v>248.7</v>
      </c>
      <c r="N5" s="10">
        <v>251.9</v>
      </c>
      <c r="O5" s="10">
        <v>254.2</v>
      </c>
      <c r="P5" s="10">
        <v>254.5</v>
      </c>
      <c r="Q5" s="74">
        <v>1009.3</v>
      </c>
      <c r="R5" s="10">
        <v>255.1</v>
      </c>
      <c r="S5" s="10">
        <v>260.39999999999998</v>
      </c>
      <c r="T5" s="10">
        <v>262.7</v>
      </c>
      <c r="U5" s="10">
        <v>260.5</v>
      </c>
      <c r="V5" s="74">
        <f t="shared" si="0"/>
        <v>1038.7</v>
      </c>
      <c r="W5" s="65"/>
      <c r="Y5" s="45"/>
    </row>
    <row r="6" spans="1:25" ht="13.5" customHeight="1" x14ac:dyDescent="0.2">
      <c r="A6" s="5"/>
      <c r="B6" s="1" t="s">
        <v>20</v>
      </c>
      <c r="C6" s="45">
        <v>89.1</v>
      </c>
      <c r="D6" s="45">
        <v>88.6</v>
      </c>
      <c r="E6" s="45">
        <v>89.7</v>
      </c>
      <c r="F6" s="45">
        <v>94.7</v>
      </c>
      <c r="G6" s="28">
        <v>362.1</v>
      </c>
      <c r="H6" s="45">
        <v>92.2</v>
      </c>
      <c r="I6" s="45">
        <v>92</v>
      </c>
      <c r="J6" s="45">
        <v>93.7</v>
      </c>
      <c r="K6" s="45">
        <v>97</v>
      </c>
      <c r="L6" s="28">
        <v>374.9</v>
      </c>
      <c r="M6" s="45">
        <v>82.5</v>
      </c>
      <c r="N6" s="45">
        <v>85.2</v>
      </c>
      <c r="O6" s="45">
        <v>81.2</v>
      </c>
      <c r="P6" s="45">
        <v>88.3</v>
      </c>
      <c r="Q6" s="74">
        <v>337.2</v>
      </c>
      <c r="R6" s="45">
        <v>82.1</v>
      </c>
      <c r="S6" s="45">
        <v>84.6</v>
      </c>
      <c r="T6" s="45">
        <v>85.3</v>
      </c>
      <c r="U6" s="45">
        <v>89.8</v>
      </c>
      <c r="V6" s="74">
        <v>341.8</v>
      </c>
      <c r="W6" s="65"/>
      <c r="Y6" s="45"/>
    </row>
    <row r="7" spans="1:25" customFormat="1" ht="13.5" customHeight="1" x14ac:dyDescent="0.25">
      <c r="B7" s="1" t="s">
        <v>21</v>
      </c>
      <c r="C7" s="60">
        <v>71.2</v>
      </c>
      <c r="D7" s="60">
        <v>72.3</v>
      </c>
      <c r="E7" s="60">
        <v>70.900000000000006</v>
      </c>
      <c r="F7" s="60">
        <v>74.900000000000006</v>
      </c>
      <c r="G7" s="28">
        <v>289.2</v>
      </c>
      <c r="H7" s="60">
        <v>74.7</v>
      </c>
      <c r="I7" s="60">
        <v>74.900000000000006</v>
      </c>
      <c r="J7" s="60">
        <v>74.2</v>
      </c>
      <c r="K7" s="60">
        <v>73.900000000000006</v>
      </c>
      <c r="L7" s="28">
        <v>297.60000000000002</v>
      </c>
      <c r="M7" s="60">
        <v>71.900000000000006</v>
      </c>
      <c r="N7" s="60">
        <v>72.900000000000006</v>
      </c>
      <c r="O7" s="60">
        <v>70.8</v>
      </c>
      <c r="P7" s="60">
        <v>73.900000000000006</v>
      </c>
      <c r="Q7" s="74">
        <v>289.5</v>
      </c>
      <c r="R7" s="60">
        <v>72.8</v>
      </c>
      <c r="S7" s="60">
        <v>74</v>
      </c>
      <c r="T7" s="60">
        <v>73.099999999999994</v>
      </c>
      <c r="U7" s="60">
        <f>38.8+32.8</f>
        <v>71.599999999999994</v>
      </c>
      <c r="V7" s="74">
        <f t="shared" si="0"/>
        <v>291.5</v>
      </c>
      <c r="W7" s="65"/>
      <c r="Y7" s="45"/>
    </row>
    <row r="8" spans="1:25" ht="13.5" customHeight="1" x14ac:dyDescent="0.25">
      <c r="A8" s="12"/>
      <c r="B8" s="1" t="s">
        <v>22</v>
      </c>
      <c r="C8" s="60">
        <v>20.9</v>
      </c>
      <c r="D8" s="60">
        <v>19.399999999999999</v>
      </c>
      <c r="E8" s="60">
        <v>17.5</v>
      </c>
      <c r="F8" s="60">
        <v>24</v>
      </c>
      <c r="G8" s="28">
        <v>81.8</v>
      </c>
      <c r="H8" s="60">
        <v>25</v>
      </c>
      <c r="I8" s="60">
        <v>18.399999999999999</v>
      </c>
      <c r="J8" s="60">
        <v>17.899999999999999</v>
      </c>
      <c r="K8" s="60">
        <v>22</v>
      </c>
      <c r="L8" s="28">
        <v>83.3</v>
      </c>
      <c r="M8" s="60">
        <v>25.4</v>
      </c>
      <c r="N8" s="60">
        <v>22.2</v>
      </c>
      <c r="O8" s="60">
        <v>22.3</v>
      </c>
      <c r="P8" s="60">
        <v>39</v>
      </c>
      <c r="Q8" s="74">
        <v>108.9</v>
      </c>
      <c r="R8" s="60">
        <v>39.799999999999997</v>
      </c>
      <c r="S8" s="60">
        <v>37.9</v>
      </c>
      <c r="T8" s="60">
        <v>34.1</v>
      </c>
      <c r="U8" s="60">
        <f>42.6+4.8</f>
        <v>47.4</v>
      </c>
      <c r="V8" s="74">
        <f t="shared" si="0"/>
        <v>159.19999999999999</v>
      </c>
      <c r="W8" s="65"/>
      <c r="Y8" s="45"/>
    </row>
    <row r="9" spans="1:25" ht="13.5" customHeight="1" x14ac:dyDescent="0.25">
      <c r="A9" s="12" t="s">
        <v>23</v>
      </c>
      <c r="C9" s="73">
        <v>83.9</v>
      </c>
      <c r="D9" s="73">
        <v>89.5</v>
      </c>
      <c r="E9" s="73">
        <v>101</v>
      </c>
      <c r="F9" s="73">
        <v>109.9</v>
      </c>
      <c r="G9" s="32">
        <v>384.3</v>
      </c>
      <c r="H9" s="73">
        <v>92.8</v>
      </c>
      <c r="I9" s="73">
        <v>87.4</v>
      </c>
      <c r="J9" s="73">
        <v>98.2</v>
      </c>
      <c r="K9" s="73">
        <v>104.9</v>
      </c>
      <c r="L9" s="32">
        <v>383.3</v>
      </c>
      <c r="M9" s="73">
        <v>86.7</v>
      </c>
      <c r="N9" s="73">
        <v>90.8</v>
      </c>
      <c r="O9" s="73">
        <v>90.7</v>
      </c>
      <c r="P9" s="73">
        <v>104.8</v>
      </c>
      <c r="Q9" s="32">
        <v>373.1</v>
      </c>
      <c r="R9" s="73">
        <v>87.6</v>
      </c>
      <c r="S9" s="73">
        <f>79.1</f>
        <v>79.099999999999994</v>
      </c>
      <c r="T9" s="73">
        <v>90.6</v>
      </c>
      <c r="U9" s="73">
        <v>105.4</v>
      </c>
      <c r="V9" s="32">
        <f t="shared" si="0"/>
        <v>362.69999999999993</v>
      </c>
      <c r="W9" s="65"/>
      <c r="Y9" s="45"/>
    </row>
    <row r="10" spans="1:25" ht="13.5" customHeight="1" x14ac:dyDescent="0.25">
      <c r="A10" s="12" t="s">
        <v>24</v>
      </c>
      <c r="C10" s="73">
        <v>22.2</v>
      </c>
      <c r="D10" s="73">
        <v>23.6</v>
      </c>
      <c r="E10" s="73">
        <v>22.1</v>
      </c>
      <c r="F10" s="73">
        <v>24.9</v>
      </c>
      <c r="G10" s="32">
        <v>92.8</v>
      </c>
      <c r="H10" s="73">
        <v>19.899999999999999</v>
      </c>
      <c r="I10" s="73">
        <v>19.399999999999999</v>
      </c>
      <c r="J10" s="73">
        <v>18.3</v>
      </c>
      <c r="K10" s="73">
        <v>21</v>
      </c>
      <c r="L10" s="32">
        <v>78.599999999999994</v>
      </c>
      <c r="M10" s="73">
        <v>19.3</v>
      </c>
      <c r="N10" s="73">
        <v>18.3</v>
      </c>
      <c r="O10" s="73">
        <v>16.600000000000001</v>
      </c>
      <c r="P10" s="73">
        <v>19.100000000000001</v>
      </c>
      <c r="Q10" s="32">
        <v>73.400000000000006</v>
      </c>
      <c r="R10" s="73">
        <v>18.399999999999999</v>
      </c>
      <c r="S10" s="73">
        <v>16.5</v>
      </c>
      <c r="T10" s="73">
        <v>14.8</v>
      </c>
      <c r="U10" s="73">
        <v>13.6</v>
      </c>
      <c r="V10" s="32">
        <v>63.3</v>
      </c>
      <c r="W10" s="65"/>
      <c r="Y10" s="45"/>
    </row>
    <row r="11" spans="1:25" ht="13.5" customHeight="1" x14ac:dyDescent="0.25">
      <c r="A11" s="6" t="s">
        <v>25</v>
      </c>
      <c r="B11" s="8"/>
      <c r="C11" s="8"/>
      <c r="D11" s="8"/>
      <c r="E11" s="8"/>
      <c r="F11" s="8"/>
      <c r="G11" s="25"/>
      <c r="H11" s="8"/>
      <c r="I11" s="8"/>
      <c r="J11" s="8"/>
      <c r="K11" s="8"/>
      <c r="L11" s="25"/>
      <c r="M11" s="8"/>
      <c r="N11" s="8"/>
      <c r="O11" s="68"/>
      <c r="P11" s="68"/>
      <c r="Q11" s="68"/>
      <c r="R11" s="8"/>
      <c r="S11" s="8"/>
      <c r="T11" s="8"/>
      <c r="U11" s="8"/>
      <c r="V11" s="68"/>
      <c r="W11" s="76"/>
    </row>
    <row r="12" spans="1:25" ht="13.5" customHeight="1" x14ac:dyDescent="0.25">
      <c r="A12" s="12" t="s">
        <v>26</v>
      </c>
      <c r="C12" s="35">
        <v>4943200</v>
      </c>
      <c r="D12" s="35">
        <v>5011400</v>
      </c>
      <c r="E12" s="35">
        <v>5076400</v>
      </c>
      <c r="F12" s="35">
        <v>5088200</v>
      </c>
      <c r="G12" s="34">
        <f t="shared" ref="G12:G17" si="1">F12</f>
        <v>5088200</v>
      </c>
      <c r="H12" s="35">
        <v>5095600</v>
      </c>
      <c r="I12" s="35">
        <v>5141100</v>
      </c>
      <c r="J12" s="35">
        <v>5154800</v>
      </c>
      <c r="K12" s="35">
        <v>5164100</v>
      </c>
      <c r="L12" s="34">
        <f t="shared" ref="L12:L17" si="2">K12</f>
        <v>5164100</v>
      </c>
      <c r="M12" s="35">
        <v>5167500</v>
      </c>
      <c r="N12" s="35">
        <v>5215000</v>
      </c>
      <c r="O12" s="35">
        <v>5256700</v>
      </c>
      <c r="P12" s="35">
        <v>5252100</v>
      </c>
      <c r="Q12" s="34">
        <f t="shared" ref="Q12:Q17" si="3">P12</f>
        <v>5252100</v>
      </c>
      <c r="R12" s="35">
        <v>5220300</v>
      </c>
      <c r="S12" s="35">
        <v>5265700</v>
      </c>
      <c r="T12" s="35">
        <v>5254400</v>
      </c>
      <c r="U12" s="35">
        <v>5243100</v>
      </c>
      <c r="V12" s="34">
        <f t="shared" ref="V12:V17" si="4">U12</f>
        <v>5243100</v>
      </c>
      <c r="W12" s="42"/>
    </row>
    <row r="13" spans="1:25" ht="13.5" customHeight="1" x14ac:dyDescent="0.2">
      <c r="B13" s="46" t="s">
        <v>27</v>
      </c>
      <c r="C13" s="37">
        <v>4543600</v>
      </c>
      <c r="D13" s="37">
        <v>4595900</v>
      </c>
      <c r="E13" s="37">
        <v>4631300</v>
      </c>
      <c r="F13" s="37">
        <v>4654800</v>
      </c>
      <c r="G13" s="36">
        <f t="shared" si="1"/>
        <v>4654800</v>
      </c>
      <c r="H13" s="37">
        <v>4674200</v>
      </c>
      <c r="I13" s="37">
        <v>4717500</v>
      </c>
      <c r="J13" s="37">
        <v>4721500</v>
      </c>
      <c r="K13" s="37">
        <v>4745400</v>
      </c>
      <c r="L13" s="36">
        <f t="shared" si="2"/>
        <v>4745400</v>
      </c>
      <c r="M13" s="37">
        <v>4763600</v>
      </c>
      <c r="N13" s="37">
        <v>4805700</v>
      </c>
      <c r="O13" s="37">
        <v>4833400</v>
      </c>
      <c r="P13" s="37">
        <v>4845800</v>
      </c>
      <c r="Q13" s="36">
        <f t="shared" si="3"/>
        <v>4845800</v>
      </c>
      <c r="R13" s="37">
        <v>4828700</v>
      </c>
      <c r="S13" s="37">
        <v>4871500</v>
      </c>
      <c r="T13" s="37">
        <v>4851100</v>
      </c>
      <c r="U13" s="37">
        <v>4848900</v>
      </c>
      <c r="V13" s="36">
        <f t="shared" si="4"/>
        <v>4848900</v>
      </c>
      <c r="W13" s="42"/>
    </row>
    <row r="14" spans="1:25" ht="13.5" customHeight="1" x14ac:dyDescent="0.2">
      <c r="B14" s="46" t="s">
        <v>28</v>
      </c>
      <c r="C14" s="37">
        <v>713000</v>
      </c>
      <c r="D14" s="37">
        <v>739800</v>
      </c>
      <c r="E14" s="37">
        <v>777000</v>
      </c>
      <c r="F14" s="37">
        <v>812400</v>
      </c>
      <c r="G14" s="36">
        <f t="shared" si="1"/>
        <v>812400</v>
      </c>
      <c r="H14" s="37">
        <v>838800</v>
      </c>
      <c r="I14" s="37">
        <v>871700</v>
      </c>
      <c r="J14" s="37">
        <v>880300</v>
      </c>
      <c r="K14" s="37">
        <v>925300</v>
      </c>
      <c r="L14" s="36">
        <f t="shared" si="2"/>
        <v>925300</v>
      </c>
      <c r="M14" s="37">
        <v>961400</v>
      </c>
      <c r="N14" s="37">
        <v>1008500</v>
      </c>
      <c r="O14" s="37">
        <v>1048300</v>
      </c>
      <c r="P14" s="37">
        <v>1086300</v>
      </c>
      <c r="Q14" s="36">
        <f t="shared" si="3"/>
        <v>1086300</v>
      </c>
      <c r="R14" s="37">
        <v>1080200</v>
      </c>
      <c r="S14" s="37">
        <v>1094300</v>
      </c>
      <c r="T14" s="37">
        <v>1088600</v>
      </c>
      <c r="U14" s="37">
        <v>1107400</v>
      </c>
      <c r="V14" s="36">
        <f t="shared" si="4"/>
        <v>1107400</v>
      </c>
      <c r="W14" s="42"/>
    </row>
    <row r="15" spans="1:25" ht="13.5" customHeight="1" x14ac:dyDescent="0.2">
      <c r="A15" s="46"/>
      <c r="B15" s="46" t="s">
        <v>29</v>
      </c>
      <c r="C15" s="37">
        <v>399600</v>
      </c>
      <c r="D15" s="37">
        <v>415500</v>
      </c>
      <c r="E15" s="37">
        <v>445000</v>
      </c>
      <c r="F15" s="37">
        <v>433400</v>
      </c>
      <c r="G15" s="36">
        <f t="shared" si="1"/>
        <v>433400</v>
      </c>
      <c r="H15" s="37">
        <v>421400</v>
      </c>
      <c r="I15" s="37">
        <v>423600</v>
      </c>
      <c r="J15" s="37">
        <v>433300</v>
      </c>
      <c r="K15" s="37">
        <v>418700</v>
      </c>
      <c r="L15" s="36">
        <f t="shared" si="2"/>
        <v>418700</v>
      </c>
      <c r="M15" s="37">
        <v>403900</v>
      </c>
      <c r="N15" s="37">
        <v>409200</v>
      </c>
      <c r="O15" s="37">
        <v>423200</v>
      </c>
      <c r="P15" s="37">
        <v>406400</v>
      </c>
      <c r="Q15" s="36">
        <f t="shared" si="3"/>
        <v>406400</v>
      </c>
      <c r="R15" s="37">
        <v>391600</v>
      </c>
      <c r="S15" s="37">
        <v>394300</v>
      </c>
      <c r="T15" s="37">
        <v>403300</v>
      </c>
      <c r="U15" s="37">
        <v>394200</v>
      </c>
      <c r="V15" s="36">
        <f t="shared" si="4"/>
        <v>394200</v>
      </c>
      <c r="W15" s="42"/>
    </row>
    <row r="16" spans="1:25" ht="13.5" customHeight="1" x14ac:dyDescent="0.25">
      <c r="A16" s="12" t="s">
        <v>30</v>
      </c>
      <c r="B16" s="13"/>
      <c r="C16" s="39">
        <v>3214200</v>
      </c>
      <c r="D16" s="35">
        <v>3244700</v>
      </c>
      <c r="E16" s="35">
        <v>3276200</v>
      </c>
      <c r="F16" s="35">
        <v>3249100</v>
      </c>
      <c r="G16" s="34">
        <f t="shared" si="1"/>
        <v>3249100</v>
      </c>
      <c r="H16" s="35">
        <v>3220100</v>
      </c>
      <c r="I16" s="35">
        <v>3222500</v>
      </c>
      <c r="J16" s="35">
        <v>3232800</v>
      </c>
      <c r="K16" s="35">
        <v>3203500</v>
      </c>
      <c r="L16" s="34">
        <f t="shared" si="2"/>
        <v>3203500</v>
      </c>
      <c r="M16" s="35">
        <v>3168600</v>
      </c>
      <c r="N16" s="35">
        <v>3164300</v>
      </c>
      <c r="O16" s="35">
        <v>3168900</v>
      </c>
      <c r="P16" s="35">
        <v>3129800</v>
      </c>
      <c r="Q16" s="34">
        <f t="shared" si="3"/>
        <v>3129800</v>
      </c>
      <c r="R16" s="35">
        <v>3096300</v>
      </c>
      <c r="S16" s="35">
        <v>3091600</v>
      </c>
      <c r="T16" s="35">
        <v>3089500</v>
      </c>
      <c r="U16" s="35">
        <v>3067900</v>
      </c>
      <c r="V16" s="34">
        <f t="shared" si="4"/>
        <v>3067900</v>
      </c>
      <c r="W16" s="42"/>
    </row>
    <row r="17" spans="1:23" ht="13.5" customHeight="1" x14ac:dyDescent="0.25">
      <c r="A17" s="12" t="s">
        <v>31</v>
      </c>
      <c r="B17" s="13"/>
      <c r="C17" s="39">
        <v>1729000</v>
      </c>
      <c r="D17" s="35">
        <v>1766700</v>
      </c>
      <c r="E17" s="35">
        <v>1800100</v>
      </c>
      <c r="F17" s="35">
        <v>1839100</v>
      </c>
      <c r="G17" s="34">
        <f t="shared" si="1"/>
        <v>1839100</v>
      </c>
      <c r="H17" s="35">
        <v>1875500</v>
      </c>
      <c r="I17" s="35">
        <v>1918600</v>
      </c>
      <c r="J17" s="35">
        <v>1922000</v>
      </c>
      <c r="K17" s="35">
        <v>1960600</v>
      </c>
      <c r="L17" s="34">
        <f t="shared" si="2"/>
        <v>1960600</v>
      </c>
      <c r="M17" s="35">
        <v>1998900</v>
      </c>
      <c r="N17" s="35">
        <v>2050600</v>
      </c>
      <c r="O17" s="35">
        <v>2087700</v>
      </c>
      <c r="P17" s="35">
        <v>2122300</v>
      </c>
      <c r="Q17" s="34">
        <f t="shared" si="3"/>
        <v>2122300</v>
      </c>
      <c r="R17" s="35">
        <v>2124000</v>
      </c>
      <c r="S17" s="35">
        <v>2174100</v>
      </c>
      <c r="T17" s="35">
        <v>2164800</v>
      </c>
      <c r="U17" s="35">
        <v>2175200</v>
      </c>
      <c r="V17" s="34">
        <f t="shared" si="4"/>
        <v>2175200</v>
      </c>
      <c r="W17" s="42"/>
    </row>
    <row r="18" spans="1:23" ht="13.5" customHeight="1" x14ac:dyDescent="0.25">
      <c r="A18" s="6" t="s">
        <v>32</v>
      </c>
      <c r="B18" s="8"/>
      <c r="C18" s="8"/>
      <c r="D18" s="8"/>
      <c r="E18" s="8"/>
      <c r="F18" s="8"/>
      <c r="G18" s="25"/>
      <c r="H18" s="8"/>
      <c r="I18" s="8"/>
      <c r="J18" s="8"/>
      <c r="K18" s="8"/>
      <c r="L18" s="25"/>
      <c r="M18" s="8"/>
      <c r="N18" s="8"/>
      <c r="O18" s="8"/>
      <c r="P18" s="8"/>
      <c r="Q18" s="25"/>
      <c r="R18" s="8"/>
      <c r="S18" s="8"/>
      <c r="T18" s="8"/>
      <c r="U18" s="8"/>
      <c r="V18" s="25"/>
    </row>
    <row r="19" spans="1:23" ht="13.5" customHeight="1" x14ac:dyDescent="0.25">
      <c r="A19" s="12" t="s">
        <v>26</v>
      </c>
      <c r="C19" s="40">
        <v>1417200</v>
      </c>
      <c r="D19" s="40">
        <v>1399800</v>
      </c>
      <c r="E19" s="40">
        <v>1389600</v>
      </c>
      <c r="F19" s="40">
        <v>1380800</v>
      </c>
      <c r="G19" s="34">
        <f t="shared" ref="G19:G29" si="5">F19</f>
        <v>1380800</v>
      </c>
      <c r="H19" s="40">
        <v>1375900</v>
      </c>
      <c r="I19" s="40">
        <v>1367000</v>
      </c>
      <c r="J19" s="40">
        <v>1369800</v>
      </c>
      <c r="K19" s="40">
        <v>1363300</v>
      </c>
      <c r="L19" s="34">
        <f t="shared" ref="L19:L29" si="6">K19</f>
        <v>1363300</v>
      </c>
      <c r="M19" s="40">
        <v>1363800</v>
      </c>
      <c r="N19" s="40">
        <v>1361000</v>
      </c>
      <c r="O19" s="40">
        <v>1365600</v>
      </c>
      <c r="P19" s="40">
        <v>1359300</v>
      </c>
      <c r="Q19" s="34">
        <f t="shared" ref="Q19:Q29" si="7">P19</f>
        <v>1359300</v>
      </c>
      <c r="R19" s="40">
        <v>1368600</v>
      </c>
      <c r="S19" s="40">
        <v>1370400</v>
      </c>
      <c r="T19" s="40">
        <v>1368300</v>
      </c>
      <c r="U19" s="40">
        <v>1363700</v>
      </c>
      <c r="V19" s="34">
        <f t="shared" ref="V19:V29" si="8">U19</f>
        <v>1363700</v>
      </c>
      <c r="W19" s="42"/>
    </row>
    <row r="20" spans="1:23" ht="13.5" customHeight="1" x14ac:dyDescent="0.2">
      <c r="B20" s="5" t="s">
        <v>33</v>
      </c>
      <c r="C20" s="42">
        <v>72700</v>
      </c>
      <c r="D20" s="42">
        <v>69000</v>
      </c>
      <c r="E20" s="42">
        <v>64400</v>
      </c>
      <c r="F20" s="42">
        <v>60400</v>
      </c>
      <c r="G20" s="41">
        <f t="shared" si="5"/>
        <v>60400</v>
      </c>
      <c r="H20" s="42">
        <v>56700</v>
      </c>
      <c r="I20" s="42">
        <v>53100</v>
      </c>
      <c r="J20" s="42">
        <v>50700</v>
      </c>
      <c r="K20" s="42">
        <v>47500</v>
      </c>
      <c r="L20" s="41">
        <f t="shared" si="6"/>
        <v>47500</v>
      </c>
      <c r="M20" s="42">
        <v>44200</v>
      </c>
      <c r="N20" s="42">
        <v>41900</v>
      </c>
      <c r="O20" s="42">
        <v>39000</v>
      </c>
      <c r="P20" s="42">
        <v>36200</v>
      </c>
      <c r="Q20" s="41">
        <f t="shared" si="7"/>
        <v>36200</v>
      </c>
      <c r="R20" s="42">
        <v>34000</v>
      </c>
      <c r="S20" s="42">
        <v>32000</v>
      </c>
      <c r="T20" s="42">
        <v>31600</v>
      </c>
      <c r="U20" s="42">
        <v>26500</v>
      </c>
      <c r="V20" s="41">
        <f t="shared" si="8"/>
        <v>26500</v>
      </c>
      <c r="W20" s="42"/>
    </row>
    <row r="21" spans="1:23" ht="13.5" customHeight="1" x14ac:dyDescent="0.2">
      <c r="B21" s="5" t="s">
        <v>34</v>
      </c>
      <c r="C21" s="42">
        <v>659400</v>
      </c>
      <c r="D21" s="42">
        <v>652800</v>
      </c>
      <c r="E21" s="42">
        <v>651100</v>
      </c>
      <c r="F21" s="42">
        <v>649600</v>
      </c>
      <c r="G21" s="41">
        <f t="shared" si="5"/>
        <v>649600</v>
      </c>
      <c r="H21" s="42">
        <v>650600</v>
      </c>
      <c r="I21" s="42">
        <v>648000</v>
      </c>
      <c r="J21" s="42">
        <v>653600</v>
      </c>
      <c r="K21" s="42">
        <v>654900</v>
      </c>
      <c r="L21" s="41">
        <f t="shared" si="6"/>
        <v>654900</v>
      </c>
      <c r="M21" s="42">
        <v>658200</v>
      </c>
      <c r="N21" s="42">
        <v>658800</v>
      </c>
      <c r="O21" s="42">
        <v>667000</v>
      </c>
      <c r="P21" s="42">
        <v>668300</v>
      </c>
      <c r="Q21" s="41">
        <f t="shared" si="7"/>
        <v>668300</v>
      </c>
      <c r="R21" s="42">
        <v>676200</v>
      </c>
      <c r="S21" s="42">
        <v>680600</v>
      </c>
      <c r="T21" s="42">
        <v>685400</v>
      </c>
      <c r="U21" s="42">
        <v>691400</v>
      </c>
      <c r="V21" s="41">
        <f t="shared" si="8"/>
        <v>691400</v>
      </c>
      <c r="W21" s="42"/>
    </row>
    <row r="22" spans="1:23" ht="13.5" customHeight="1" x14ac:dyDescent="0.2">
      <c r="A22" s="46"/>
      <c r="B22" s="5" t="s">
        <v>35</v>
      </c>
      <c r="C22" s="42">
        <v>685000</v>
      </c>
      <c r="D22" s="42">
        <v>678100</v>
      </c>
      <c r="E22" s="42">
        <v>674000</v>
      </c>
      <c r="F22" s="42">
        <v>670700</v>
      </c>
      <c r="G22" s="41">
        <v>670700</v>
      </c>
      <c r="H22" s="42">
        <v>668500</v>
      </c>
      <c r="I22" s="42">
        <v>665800</v>
      </c>
      <c r="J22" s="42">
        <v>665500</v>
      </c>
      <c r="K22" s="42">
        <v>661000</v>
      </c>
      <c r="L22" s="41">
        <v>661000</v>
      </c>
      <c r="M22" s="42">
        <v>661400</v>
      </c>
      <c r="N22" s="42">
        <v>660200</v>
      </c>
      <c r="O22" s="42">
        <v>659700</v>
      </c>
      <c r="P22" s="42">
        <v>654800</v>
      </c>
      <c r="Q22" s="41">
        <v>654800</v>
      </c>
      <c r="R22" s="42">
        <v>658400</v>
      </c>
      <c r="S22" s="42">
        <v>657800</v>
      </c>
      <c r="T22" s="42">
        <v>651200</v>
      </c>
      <c r="U22" s="42">
        <v>645800</v>
      </c>
      <c r="V22" s="41">
        <f t="shared" si="8"/>
        <v>645800</v>
      </c>
      <c r="W22" s="42"/>
    </row>
    <row r="23" spans="1:23" ht="13.5" customHeight="1" x14ac:dyDescent="0.25">
      <c r="A23" s="12" t="s">
        <v>36</v>
      </c>
      <c r="B23" s="18"/>
      <c r="C23" s="39">
        <v>1332500</v>
      </c>
      <c r="D23" s="40">
        <v>1317700</v>
      </c>
      <c r="E23" s="40">
        <v>1310900</v>
      </c>
      <c r="F23" s="40">
        <v>1304600</v>
      </c>
      <c r="G23" s="38">
        <f t="shared" si="5"/>
        <v>1304600</v>
      </c>
      <c r="H23" s="39">
        <v>1300500</v>
      </c>
      <c r="I23" s="39">
        <v>1294200</v>
      </c>
      <c r="J23" s="39">
        <v>1299100</v>
      </c>
      <c r="K23" s="39">
        <v>1295500</v>
      </c>
      <c r="L23" s="38">
        <f t="shared" si="6"/>
        <v>1295500</v>
      </c>
      <c r="M23" s="39">
        <v>1297200</v>
      </c>
      <c r="N23" s="39">
        <v>1295900</v>
      </c>
      <c r="O23" s="39">
        <v>1301500</v>
      </c>
      <c r="P23" s="39">
        <v>1300400</v>
      </c>
      <c r="Q23" s="38">
        <f t="shared" si="7"/>
        <v>1300400</v>
      </c>
      <c r="R23" s="39">
        <v>1311100</v>
      </c>
      <c r="S23" s="39">
        <v>1314200</v>
      </c>
      <c r="T23" s="39">
        <v>1311700</v>
      </c>
      <c r="U23" s="39">
        <v>1310800</v>
      </c>
      <c r="V23" s="38">
        <f t="shared" si="8"/>
        <v>1310800</v>
      </c>
      <c r="W23" s="42"/>
    </row>
    <row r="24" spans="1:23" ht="13.5" customHeight="1" x14ac:dyDescent="0.2">
      <c r="B24" s="5" t="s">
        <v>33</v>
      </c>
      <c r="C24" s="43">
        <v>42700</v>
      </c>
      <c r="D24" s="42">
        <v>40600</v>
      </c>
      <c r="E24" s="42">
        <v>37300</v>
      </c>
      <c r="F24" s="42">
        <v>34400</v>
      </c>
      <c r="G24" s="41">
        <f t="shared" si="5"/>
        <v>34400</v>
      </c>
      <c r="H24" s="43">
        <v>32100</v>
      </c>
      <c r="I24" s="43">
        <v>29700</v>
      </c>
      <c r="J24" s="43">
        <v>28100</v>
      </c>
      <c r="K24" s="43">
        <v>26400</v>
      </c>
      <c r="L24" s="41">
        <f t="shared" si="6"/>
        <v>26400</v>
      </c>
      <c r="M24" s="43">
        <v>24600</v>
      </c>
      <c r="N24" s="43">
        <v>23300</v>
      </c>
      <c r="O24" s="43">
        <v>21100</v>
      </c>
      <c r="P24" s="43">
        <v>19800</v>
      </c>
      <c r="Q24" s="41">
        <f t="shared" si="7"/>
        <v>19800</v>
      </c>
      <c r="R24" s="43">
        <v>18600</v>
      </c>
      <c r="S24" s="43">
        <v>17600</v>
      </c>
      <c r="T24" s="43">
        <v>16700</v>
      </c>
      <c r="U24" s="43">
        <v>15200</v>
      </c>
      <c r="V24" s="41">
        <f t="shared" si="8"/>
        <v>15200</v>
      </c>
      <c r="W24" s="42"/>
    </row>
    <row r="25" spans="1:23" ht="13.5" customHeight="1" x14ac:dyDescent="0.2">
      <c r="B25" s="5" t="s">
        <v>34</v>
      </c>
      <c r="C25" s="43">
        <v>604700</v>
      </c>
      <c r="D25" s="42">
        <v>599100</v>
      </c>
      <c r="E25" s="42">
        <v>599600</v>
      </c>
      <c r="F25" s="42">
        <v>599400</v>
      </c>
      <c r="G25" s="41">
        <f t="shared" si="5"/>
        <v>599400</v>
      </c>
      <c r="H25" s="43">
        <v>599900</v>
      </c>
      <c r="I25" s="43">
        <v>598700</v>
      </c>
      <c r="J25" s="43">
        <v>605500</v>
      </c>
      <c r="K25" s="43">
        <v>608100</v>
      </c>
      <c r="L25" s="41">
        <f t="shared" si="6"/>
        <v>608100</v>
      </c>
      <c r="M25" s="43">
        <v>611200</v>
      </c>
      <c r="N25" s="43">
        <v>612500</v>
      </c>
      <c r="O25" s="43">
        <v>620800</v>
      </c>
      <c r="P25" s="43">
        <v>625900</v>
      </c>
      <c r="Q25" s="41">
        <f t="shared" si="7"/>
        <v>625900</v>
      </c>
      <c r="R25" s="43">
        <v>634200</v>
      </c>
      <c r="S25" s="43">
        <v>638800</v>
      </c>
      <c r="T25" s="43">
        <v>643800</v>
      </c>
      <c r="U25" s="43">
        <v>649800</v>
      </c>
      <c r="V25" s="41">
        <f t="shared" si="8"/>
        <v>649800</v>
      </c>
      <c r="W25" s="42"/>
    </row>
    <row r="26" spans="1:23" ht="13.5" customHeight="1" x14ac:dyDescent="0.2">
      <c r="B26" s="5" t="s">
        <v>35</v>
      </c>
      <c r="C26" s="42">
        <v>685000</v>
      </c>
      <c r="D26" s="42">
        <v>678100</v>
      </c>
      <c r="E26" s="42">
        <v>674000</v>
      </c>
      <c r="F26" s="42">
        <v>670700</v>
      </c>
      <c r="G26" s="41">
        <v>670700</v>
      </c>
      <c r="H26" s="42">
        <v>668500</v>
      </c>
      <c r="I26" s="42">
        <v>665800</v>
      </c>
      <c r="J26" s="42">
        <v>665500</v>
      </c>
      <c r="K26" s="42">
        <v>661000</v>
      </c>
      <c r="L26" s="41">
        <v>661000</v>
      </c>
      <c r="M26" s="42">
        <v>661400</v>
      </c>
      <c r="N26" s="42">
        <v>660200</v>
      </c>
      <c r="O26" s="42">
        <v>659700</v>
      </c>
      <c r="P26" s="42">
        <v>654800</v>
      </c>
      <c r="Q26" s="41">
        <v>654800</v>
      </c>
      <c r="R26" s="42">
        <v>658400</v>
      </c>
      <c r="S26" s="42">
        <v>657800</v>
      </c>
      <c r="T26" s="42">
        <v>651200</v>
      </c>
      <c r="U26" s="42">
        <v>645800</v>
      </c>
      <c r="V26" s="41">
        <f>U26</f>
        <v>645800</v>
      </c>
      <c r="W26" s="42"/>
    </row>
    <row r="27" spans="1:23" ht="13.5" customHeight="1" x14ac:dyDescent="0.25">
      <c r="A27" s="12" t="s">
        <v>37</v>
      </c>
      <c r="B27" s="18"/>
      <c r="C27" s="39">
        <v>84600</v>
      </c>
      <c r="D27" s="40">
        <v>82100</v>
      </c>
      <c r="E27" s="40">
        <v>78700</v>
      </c>
      <c r="F27" s="40">
        <v>76200</v>
      </c>
      <c r="G27" s="38">
        <f t="shared" si="5"/>
        <v>76200</v>
      </c>
      <c r="H27" s="39">
        <v>77000</v>
      </c>
      <c r="I27" s="39">
        <v>72800</v>
      </c>
      <c r="J27" s="39">
        <v>70700</v>
      </c>
      <c r="K27" s="39">
        <v>67800</v>
      </c>
      <c r="L27" s="38">
        <f t="shared" si="6"/>
        <v>67800</v>
      </c>
      <c r="M27" s="39">
        <v>66600</v>
      </c>
      <c r="N27" s="39">
        <v>65000</v>
      </c>
      <c r="O27" s="39">
        <v>64100</v>
      </c>
      <c r="P27" s="39">
        <v>58800</v>
      </c>
      <c r="Q27" s="38">
        <f t="shared" si="7"/>
        <v>58800</v>
      </c>
      <c r="R27" s="39">
        <v>57500</v>
      </c>
      <c r="S27" s="39">
        <v>56100</v>
      </c>
      <c r="T27" s="39">
        <v>54800</v>
      </c>
      <c r="U27" s="39">
        <v>52900</v>
      </c>
      <c r="V27" s="38">
        <f t="shared" si="8"/>
        <v>52900</v>
      </c>
      <c r="W27" s="42"/>
    </row>
    <row r="28" spans="1:23" ht="13.5" customHeight="1" x14ac:dyDescent="0.2">
      <c r="B28" s="5" t="s">
        <v>33</v>
      </c>
      <c r="C28" s="43">
        <v>29900</v>
      </c>
      <c r="D28" s="42">
        <v>28400</v>
      </c>
      <c r="E28" s="42">
        <v>27100</v>
      </c>
      <c r="F28" s="42">
        <v>26000</v>
      </c>
      <c r="G28" s="41">
        <f t="shared" si="5"/>
        <v>26000</v>
      </c>
      <c r="H28" s="43">
        <v>24700</v>
      </c>
      <c r="I28" s="43">
        <v>23500</v>
      </c>
      <c r="J28" s="43">
        <v>22600</v>
      </c>
      <c r="K28" s="43">
        <v>21000</v>
      </c>
      <c r="L28" s="41">
        <f t="shared" si="6"/>
        <v>21000</v>
      </c>
      <c r="M28" s="43">
        <v>19600</v>
      </c>
      <c r="N28" s="43">
        <v>18600</v>
      </c>
      <c r="O28" s="43">
        <v>17900</v>
      </c>
      <c r="P28" s="43">
        <v>16400</v>
      </c>
      <c r="Q28" s="41">
        <f t="shared" si="7"/>
        <v>16400</v>
      </c>
      <c r="R28" s="43">
        <v>15500</v>
      </c>
      <c r="S28" s="43">
        <v>14300</v>
      </c>
      <c r="T28" s="43">
        <v>13200</v>
      </c>
      <c r="U28" s="43">
        <v>11300</v>
      </c>
      <c r="V28" s="41">
        <f t="shared" si="8"/>
        <v>11300</v>
      </c>
      <c r="W28" s="42"/>
    </row>
    <row r="29" spans="1:23" ht="13.5" customHeight="1" x14ac:dyDescent="0.2">
      <c r="B29" s="5" t="s">
        <v>38</v>
      </c>
      <c r="C29" s="43">
        <v>54700</v>
      </c>
      <c r="D29" s="42">
        <v>53700</v>
      </c>
      <c r="E29" s="42">
        <v>51500</v>
      </c>
      <c r="F29" s="42">
        <v>50200</v>
      </c>
      <c r="G29" s="48">
        <f t="shared" si="5"/>
        <v>50200</v>
      </c>
      <c r="H29" s="43">
        <v>52300</v>
      </c>
      <c r="I29" s="43">
        <v>49300</v>
      </c>
      <c r="J29" s="43">
        <v>48100</v>
      </c>
      <c r="K29" s="43">
        <v>46800</v>
      </c>
      <c r="L29" s="48">
        <f t="shared" si="6"/>
        <v>46800</v>
      </c>
      <c r="M29" s="43">
        <v>47000</v>
      </c>
      <c r="N29" s="43">
        <v>46400</v>
      </c>
      <c r="O29" s="43">
        <v>46200</v>
      </c>
      <c r="P29" s="43">
        <v>42400</v>
      </c>
      <c r="Q29" s="48">
        <f t="shared" si="7"/>
        <v>42400</v>
      </c>
      <c r="R29" s="43">
        <v>42000</v>
      </c>
      <c r="S29" s="43">
        <v>41800</v>
      </c>
      <c r="T29" s="43">
        <v>41600</v>
      </c>
      <c r="U29" s="43">
        <v>41500</v>
      </c>
      <c r="V29" s="48">
        <f t="shared" si="8"/>
        <v>41500</v>
      </c>
      <c r="W29" s="42"/>
    </row>
    <row r="30" spans="1:23" s="2" customFormat="1" x14ac:dyDescent="0.25">
      <c r="A30" s="12"/>
      <c r="B30" s="17"/>
      <c r="G30" s="1"/>
      <c r="L30" s="1"/>
    </row>
    <row r="31" spans="1:23" ht="13.5" customHeight="1" x14ac:dyDescent="0.2">
      <c r="A31" s="61" t="s">
        <v>79</v>
      </c>
      <c r="B31" s="47"/>
      <c r="C31" s="64"/>
      <c r="D31" s="64"/>
      <c r="E31" s="64"/>
      <c r="F31" s="64"/>
      <c r="H31" s="64"/>
      <c r="I31" s="64"/>
      <c r="J31" s="64"/>
      <c r="K31" s="64"/>
      <c r="M31" s="64"/>
      <c r="N31" s="64"/>
      <c r="O31" s="64"/>
      <c r="P31" s="64"/>
      <c r="R31" s="21"/>
      <c r="S31" s="21"/>
      <c r="T31" s="21"/>
      <c r="U31" s="64"/>
    </row>
    <row r="32" spans="1:23" ht="13.5" customHeight="1" x14ac:dyDescent="0.25">
      <c r="A32" s="61" t="s">
        <v>80</v>
      </c>
      <c r="B32" s="47"/>
      <c r="C32" s="64"/>
      <c r="D32" s="64"/>
      <c r="E32" s="64"/>
      <c r="F32" s="64"/>
      <c r="H32" s="60"/>
      <c r="I32" s="60"/>
      <c r="J32" s="60"/>
      <c r="K32" s="60"/>
      <c r="L32" s="60"/>
      <c r="M32" s="60"/>
      <c r="N32" s="60"/>
      <c r="O32" s="60"/>
      <c r="P32" s="60"/>
      <c r="Q32" s="79"/>
      <c r="R32" s="79"/>
      <c r="S32" s="79"/>
      <c r="T32" s="79"/>
      <c r="U32" s="79"/>
    </row>
    <row r="33" spans="1:21" ht="13.5" customHeight="1" x14ac:dyDescent="0.2">
      <c r="A33" s="61" t="s">
        <v>81</v>
      </c>
      <c r="B33" s="47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5"/>
      <c r="R33" s="45"/>
      <c r="S33" s="45"/>
      <c r="T33" s="45"/>
      <c r="U33" s="45"/>
    </row>
    <row r="34" spans="1:21" ht="13.5" customHeight="1" x14ac:dyDescent="0.2">
      <c r="B34" s="47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80"/>
      <c r="R34" s="81"/>
      <c r="S34" s="81"/>
      <c r="T34" s="81"/>
      <c r="U34" s="65"/>
    </row>
    <row r="35" spans="1:21" ht="13.5" customHeight="1" x14ac:dyDescent="0.2">
      <c r="B35" s="47"/>
    </row>
    <row r="36" spans="1:21" ht="13.5" customHeight="1" x14ac:dyDescent="0.2">
      <c r="B36" s="47"/>
    </row>
    <row r="37" spans="1:21" ht="13.5" customHeight="1" x14ac:dyDescent="0.2">
      <c r="B37" s="47"/>
    </row>
    <row r="38" spans="1:21" ht="13.5" customHeight="1" x14ac:dyDescent="0.2">
      <c r="B38" s="47"/>
    </row>
    <row r="39" spans="1:21" x14ac:dyDescent="0.25">
      <c r="A39" s="12"/>
      <c r="B39" s="13"/>
    </row>
    <row r="40" spans="1:21" x14ac:dyDescent="0.25">
      <c r="A40" s="12"/>
      <c r="B40" s="5"/>
    </row>
    <row r="41" spans="1:21" x14ac:dyDescent="0.25">
      <c r="A41" s="12"/>
      <c r="B41" s="5"/>
    </row>
    <row r="42" spans="1:21" x14ac:dyDescent="0.25">
      <c r="A42" s="12"/>
      <c r="B42" s="13"/>
    </row>
    <row r="43" spans="1:21" x14ac:dyDescent="0.25">
      <c r="A43" s="12"/>
      <c r="B43" s="5"/>
    </row>
    <row r="44" spans="1:21" x14ac:dyDescent="0.25">
      <c r="A44" s="12"/>
      <c r="B44" s="5"/>
    </row>
    <row r="45" spans="1:21" x14ac:dyDescent="0.25">
      <c r="A45" s="12"/>
      <c r="G45" s="4"/>
      <c r="L45" s="4"/>
    </row>
    <row r="46" spans="1:21" x14ac:dyDescent="0.25">
      <c r="A46" s="12"/>
      <c r="B46" s="5"/>
      <c r="G46" s="4"/>
      <c r="L46" s="4"/>
    </row>
    <row r="47" spans="1:21" x14ac:dyDescent="0.25">
      <c r="A47" s="12"/>
      <c r="B47" s="5"/>
    </row>
    <row r="48" spans="1:21" x14ac:dyDescent="0.25">
      <c r="A48" s="12"/>
      <c r="B48" s="13"/>
    </row>
    <row r="49" spans="1:12" s="4" customFormat="1" x14ac:dyDescent="0.25">
      <c r="A49" s="3"/>
      <c r="B49" s="5"/>
      <c r="G49" s="1"/>
      <c r="L49" s="1"/>
    </row>
    <row r="50" spans="1:12" s="4" customFormat="1" x14ac:dyDescent="0.25">
      <c r="A50" s="3"/>
      <c r="B50" s="5"/>
      <c r="G50" s="1"/>
      <c r="L50" s="1"/>
    </row>
    <row r="51" spans="1:12" x14ac:dyDescent="0.25">
      <c r="A51" s="12"/>
      <c r="B51" s="13"/>
    </row>
    <row r="52" spans="1:12" x14ac:dyDescent="0.25">
      <c r="A52" s="3"/>
      <c r="B52" s="5"/>
    </row>
    <row r="53" spans="1:12" x14ac:dyDescent="0.25">
      <c r="A53" s="12"/>
      <c r="B53" s="5"/>
    </row>
    <row r="54" spans="1:12" x14ac:dyDescent="0.25">
      <c r="A54" s="12"/>
      <c r="B54" s="5"/>
    </row>
    <row r="55" spans="1:12" x14ac:dyDescent="0.25">
      <c r="A55" s="12"/>
      <c r="B55" s="18"/>
    </row>
    <row r="56" spans="1:12" ht="11.4" x14ac:dyDescent="0.2">
      <c r="B56" s="5"/>
    </row>
    <row r="57" spans="1:12" ht="11.4" x14ac:dyDescent="0.2">
      <c r="B57" s="5"/>
    </row>
    <row r="58" spans="1:12" ht="11.4" x14ac:dyDescent="0.2">
      <c r="B58" s="5"/>
    </row>
    <row r="59" spans="1:12" x14ac:dyDescent="0.25">
      <c r="A59" s="12"/>
    </row>
    <row r="60" spans="1:12" ht="11.4" x14ac:dyDescent="0.2">
      <c r="B60" s="5"/>
    </row>
    <row r="61" spans="1:12" ht="11.4" x14ac:dyDescent="0.2">
      <c r="B61" s="5"/>
    </row>
    <row r="62" spans="1:12" ht="11.4" x14ac:dyDescent="0.2">
      <c r="B62" s="5"/>
    </row>
    <row r="63" spans="1:12" ht="11.4" x14ac:dyDescent="0.2">
      <c r="B63" s="5"/>
    </row>
    <row r="64" spans="1:12" x14ac:dyDescent="0.25">
      <c r="A64" s="12"/>
      <c r="B64" s="18"/>
    </row>
    <row r="65" spans="2:2" ht="11.4" x14ac:dyDescent="0.2">
      <c r="B65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7F9C-DA7C-4100-85C4-CE7DB645ABB3}">
  <dimension ref="A1:V41"/>
  <sheetViews>
    <sheetView showGridLines="0" zoomScaleNormal="100" workbookViewId="0">
      <pane ySplit="2" topLeftCell="A3" activePane="bottomLeft" state="frozen"/>
      <selection pane="bottomLeft" activeCell="V2" sqref="V2"/>
    </sheetView>
  </sheetViews>
  <sheetFormatPr defaultColWidth="9.109375" defaultRowHeight="11.4" outlineLevelCol="1" x14ac:dyDescent="0.2"/>
  <cols>
    <col min="1" max="1" width="2.88671875" style="1" customWidth="1"/>
    <col min="2" max="2" width="34.88671875" style="1" customWidth="1"/>
    <col min="3" max="6" width="9.33203125" style="1" hidden="1" customWidth="1" outlineLevel="1"/>
    <col min="7" max="7" width="9.33203125" style="1" customWidth="1" collapsed="1"/>
    <col min="8" max="11" width="9.33203125" style="1" customWidth="1" outlineLevel="1"/>
    <col min="12" max="12" width="9.33203125" style="1" customWidth="1"/>
    <col min="13" max="16" width="9.33203125" style="1" customWidth="1" outlineLevel="1"/>
    <col min="17" max="17" width="9.33203125" style="1" customWidth="1"/>
    <col min="18" max="20" width="9.33203125" style="1" customWidth="1" outlineLevel="1"/>
    <col min="21" max="21" width="9.5546875" style="1" bestFit="1" customWidth="1"/>
    <col min="22" max="16384" width="9.109375" style="1"/>
  </cols>
  <sheetData>
    <row r="1" spans="1:22" ht="13.5" customHeight="1" x14ac:dyDescent="0.25">
      <c r="A1" s="12" t="s">
        <v>39</v>
      </c>
    </row>
    <row r="2" spans="1:22" s="2" customFormat="1" ht="16.5" customHeight="1" x14ac:dyDescent="0.3">
      <c r="A2" s="33" t="s">
        <v>40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</row>
    <row r="3" spans="1:22" ht="13.5" customHeight="1" x14ac:dyDescent="0.25">
      <c r="A3" s="6" t="s">
        <v>25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</row>
    <row r="4" spans="1:22" ht="13.5" customHeight="1" x14ac:dyDescent="0.25">
      <c r="A4" s="12" t="s">
        <v>26</v>
      </c>
      <c r="C4" s="35">
        <v>4249400</v>
      </c>
      <c r="D4" s="35">
        <v>4306000</v>
      </c>
      <c r="E4" s="35">
        <v>4366400</v>
      </c>
      <c r="F4" s="35">
        <v>4378100</v>
      </c>
      <c r="G4" s="44">
        <f t="shared" ref="G4:G9" si="0">F4</f>
        <v>4378100</v>
      </c>
      <c r="H4" s="35">
        <v>4392100</v>
      </c>
      <c r="I4" s="35">
        <v>4439600</v>
      </c>
      <c r="J4" s="35">
        <v>4450600</v>
      </c>
      <c r="K4" s="35">
        <v>4461900</v>
      </c>
      <c r="L4" s="44">
        <f t="shared" ref="L4:L9" si="1">K4</f>
        <v>4461900</v>
      </c>
      <c r="M4" s="35">
        <v>4466800</v>
      </c>
      <c r="N4" s="35">
        <v>4516000</v>
      </c>
      <c r="O4" s="35">
        <v>4554100</v>
      </c>
      <c r="P4" s="35">
        <v>4550100</v>
      </c>
      <c r="Q4" s="44">
        <f t="shared" ref="Q4:Q9" si="2">P4</f>
        <v>4550100</v>
      </c>
      <c r="R4" s="35">
        <v>4524100</v>
      </c>
      <c r="S4" s="35">
        <v>4569900</v>
      </c>
      <c r="T4" s="35">
        <v>4559800</v>
      </c>
      <c r="U4" s="35">
        <v>4551000</v>
      </c>
      <c r="V4" s="44">
        <f t="shared" ref="V4:V9" si="3">U4</f>
        <v>4551000</v>
      </c>
    </row>
    <row r="5" spans="1:22" ht="13.5" customHeight="1" x14ac:dyDescent="0.2">
      <c r="B5" s="46" t="s">
        <v>27</v>
      </c>
      <c r="C5" s="37">
        <v>3930500</v>
      </c>
      <c r="D5" s="37">
        <v>3970900</v>
      </c>
      <c r="E5" s="37">
        <v>4006000</v>
      </c>
      <c r="F5" s="37">
        <v>4029900</v>
      </c>
      <c r="G5" s="36">
        <f t="shared" si="0"/>
        <v>4029900</v>
      </c>
      <c r="H5" s="37">
        <v>4050300</v>
      </c>
      <c r="I5" s="37">
        <v>4090600</v>
      </c>
      <c r="J5" s="37">
        <v>4090900</v>
      </c>
      <c r="K5" s="37">
        <v>4115700</v>
      </c>
      <c r="L5" s="36">
        <f t="shared" si="1"/>
        <v>4115700</v>
      </c>
      <c r="M5" s="37">
        <v>4131500</v>
      </c>
      <c r="N5" s="37">
        <v>4175700</v>
      </c>
      <c r="O5" s="37">
        <v>4202800</v>
      </c>
      <c r="P5" s="37">
        <v>4215400</v>
      </c>
      <c r="Q5" s="36">
        <f t="shared" si="2"/>
        <v>4215400</v>
      </c>
      <c r="R5" s="37">
        <v>4200800</v>
      </c>
      <c r="S5" s="37">
        <v>4239700</v>
      </c>
      <c r="T5" s="37">
        <v>4220500</v>
      </c>
      <c r="U5" s="37">
        <v>4219100</v>
      </c>
      <c r="V5" s="36">
        <f t="shared" si="3"/>
        <v>4219100</v>
      </c>
    </row>
    <row r="6" spans="1:22" ht="13.5" customHeight="1" x14ac:dyDescent="0.2">
      <c r="A6" s="46"/>
      <c r="B6" s="46" t="s">
        <v>41</v>
      </c>
      <c r="C6" s="37">
        <v>673400</v>
      </c>
      <c r="D6" s="37">
        <v>698800</v>
      </c>
      <c r="E6" s="37">
        <v>735200</v>
      </c>
      <c r="F6" s="37">
        <v>770400</v>
      </c>
      <c r="G6" s="36">
        <f t="shared" si="0"/>
        <v>770400</v>
      </c>
      <c r="H6" s="37">
        <v>797500</v>
      </c>
      <c r="I6" s="37">
        <v>829700</v>
      </c>
      <c r="J6" s="37">
        <v>836900</v>
      </c>
      <c r="K6" s="37">
        <v>882800</v>
      </c>
      <c r="L6" s="36">
        <f t="shared" si="1"/>
        <v>882800</v>
      </c>
      <c r="M6" s="37">
        <v>918600</v>
      </c>
      <c r="N6" s="37">
        <v>965200</v>
      </c>
      <c r="O6" s="37">
        <v>1004100</v>
      </c>
      <c r="P6" s="37">
        <v>1041600</v>
      </c>
      <c r="Q6" s="36">
        <f t="shared" si="2"/>
        <v>1041600</v>
      </c>
      <c r="R6" s="37">
        <v>1041000</v>
      </c>
      <c r="S6" s="37">
        <v>1053600</v>
      </c>
      <c r="T6" s="37">
        <v>1050000</v>
      </c>
      <c r="U6" s="37">
        <v>1067900</v>
      </c>
      <c r="V6" s="36">
        <f t="shared" si="3"/>
        <v>1067900</v>
      </c>
    </row>
    <row r="7" spans="1:22" ht="13.5" customHeight="1" x14ac:dyDescent="0.2">
      <c r="A7" s="46"/>
      <c r="B7" s="46" t="s">
        <v>29</v>
      </c>
      <c r="C7" s="37">
        <v>318900</v>
      </c>
      <c r="D7" s="37">
        <v>335100</v>
      </c>
      <c r="E7" s="37">
        <v>360400</v>
      </c>
      <c r="F7" s="37">
        <v>348100</v>
      </c>
      <c r="G7" s="36">
        <f t="shared" si="0"/>
        <v>348100</v>
      </c>
      <c r="H7" s="37">
        <v>341800</v>
      </c>
      <c r="I7" s="37">
        <v>349000</v>
      </c>
      <c r="J7" s="37">
        <v>359700</v>
      </c>
      <c r="K7" s="37">
        <v>346200</v>
      </c>
      <c r="L7" s="36">
        <f t="shared" si="1"/>
        <v>346200</v>
      </c>
      <c r="M7" s="37">
        <v>335300</v>
      </c>
      <c r="N7" s="37">
        <v>340300</v>
      </c>
      <c r="O7" s="37">
        <v>351200</v>
      </c>
      <c r="P7" s="37">
        <v>334700</v>
      </c>
      <c r="Q7" s="36">
        <f t="shared" si="2"/>
        <v>334700</v>
      </c>
      <c r="R7" s="37">
        <v>323400</v>
      </c>
      <c r="S7" s="37">
        <v>330200</v>
      </c>
      <c r="T7" s="37">
        <v>339400</v>
      </c>
      <c r="U7" s="37">
        <v>331900</v>
      </c>
      <c r="V7" s="36">
        <f t="shared" si="3"/>
        <v>331900</v>
      </c>
    </row>
    <row r="8" spans="1:22" ht="13.5" customHeight="1" x14ac:dyDescent="0.25">
      <c r="A8" s="12" t="s">
        <v>36</v>
      </c>
      <c r="B8" s="13"/>
      <c r="C8" s="35">
        <v>2656600</v>
      </c>
      <c r="D8" s="35">
        <v>2679400</v>
      </c>
      <c r="E8" s="35">
        <v>2710000</v>
      </c>
      <c r="F8" s="35">
        <v>2685000</v>
      </c>
      <c r="G8" s="44">
        <f t="shared" si="0"/>
        <v>2685000</v>
      </c>
      <c r="H8" s="35">
        <v>2664500</v>
      </c>
      <c r="I8" s="35">
        <v>2669600</v>
      </c>
      <c r="J8" s="35">
        <v>2680500</v>
      </c>
      <c r="K8" s="35">
        <v>2654700</v>
      </c>
      <c r="L8" s="44">
        <f t="shared" si="1"/>
        <v>2654700</v>
      </c>
      <c r="M8" s="35">
        <v>2624900</v>
      </c>
      <c r="N8" s="35">
        <v>2626800</v>
      </c>
      <c r="O8" s="35">
        <v>2631300</v>
      </c>
      <c r="P8" s="35">
        <v>2595900</v>
      </c>
      <c r="Q8" s="44">
        <f t="shared" si="2"/>
        <v>2595900</v>
      </c>
      <c r="R8" s="35">
        <v>2568800</v>
      </c>
      <c r="S8" s="35">
        <v>2569100</v>
      </c>
      <c r="T8" s="35">
        <v>2568300</v>
      </c>
      <c r="U8" s="35">
        <v>2550000</v>
      </c>
      <c r="V8" s="44">
        <f t="shared" si="3"/>
        <v>2550000</v>
      </c>
    </row>
    <row r="9" spans="1:22" ht="13.5" customHeight="1" x14ac:dyDescent="0.25">
      <c r="A9" s="12" t="s">
        <v>37</v>
      </c>
      <c r="B9" s="13"/>
      <c r="C9" s="35">
        <v>1592800</v>
      </c>
      <c r="D9" s="35">
        <v>1626600</v>
      </c>
      <c r="E9" s="35">
        <v>1656400</v>
      </c>
      <c r="F9" s="35">
        <v>1693100</v>
      </c>
      <c r="G9" s="44">
        <f t="shared" si="0"/>
        <v>1693100</v>
      </c>
      <c r="H9" s="35">
        <v>1727600</v>
      </c>
      <c r="I9" s="35">
        <v>1770000</v>
      </c>
      <c r="J9" s="35">
        <v>1770100</v>
      </c>
      <c r="K9" s="35">
        <v>1807200</v>
      </c>
      <c r="L9" s="44">
        <f t="shared" si="1"/>
        <v>1807200</v>
      </c>
      <c r="M9" s="35">
        <v>1841900</v>
      </c>
      <c r="N9" s="35">
        <v>1889200</v>
      </c>
      <c r="O9" s="35">
        <v>1922800</v>
      </c>
      <c r="P9" s="35">
        <v>1954200</v>
      </c>
      <c r="Q9" s="44">
        <f t="shared" si="2"/>
        <v>1954200</v>
      </c>
      <c r="R9" s="35">
        <v>1955400</v>
      </c>
      <c r="S9" s="35">
        <v>2000800</v>
      </c>
      <c r="T9" s="35">
        <v>1991500</v>
      </c>
      <c r="U9" s="35">
        <v>2001100</v>
      </c>
      <c r="V9" s="44">
        <f t="shared" si="3"/>
        <v>2001100</v>
      </c>
    </row>
    <row r="10" spans="1:22" ht="13.5" customHeight="1" x14ac:dyDescent="0.25">
      <c r="A10" s="12" t="s">
        <v>42</v>
      </c>
      <c r="C10" s="15">
        <v>19.7</v>
      </c>
      <c r="D10" s="15">
        <v>19.899999999999999</v>
      </c>
      <c r="E10" s="15">
        <v>19.899999999999999</v>
      </c>
      <c r="F10" s="15">
        <v>20.2</v>
      </c>
      <c r="G10" s="27">
        <v>19.899999999999999</v>
      </c>
      <c r="H10" s="15">
        <v>20.3</v>
      </c>
      <c r="I10" s="15">
        <v>20.6</v>
      </c>
      <c r="J10" s="15">
        <v>20.7</v>
      </c>
      <c r="K10" s="15">
        <v>21</v>
      </c>
      <c r="L10" s="27">
        <v>20.6</v>
      </c>
      <c r="M10" s="15">
        <v>21.4</v>
      </c>
      <c r="N10" s="15">
        <v>21.7</v>
      </c>
      <c r="O10" s="15">
        <v>21.8</v>
      </c>
      <c r="P10" s="15">
        <v>22.2</v>
      </c>
      <c r="Q10" s="27">
        <v>21.8</v>
      </c>
      <c r="R10" s="15">
        <v>22.5</v>
      </c>
      <c r="S10" s="15">
        <v>22.8</v>
      </c>
      <c r="T10" s="15">
        <v>22.853582604617628</v>
      </c>
      <c r="U10" s="15">
        <v>22.9</v>
      </c>
      <c r="V10" s="27">
        <v>22.7</v>
      </c>
    </row>
    <row r="11" spans="1:22" ht="13.5" customHeight="1" x14ac:dyDescent="0.25">
      <c r="A11" s="12"/>
      <c r="B11" s="46" t="s">
        <v>43</v>
      </c>
      <c r="C11" s="10">
        <v>20.8</v>
      </c>
      <c r="D11" s="10">
        <v>21</v>
      </c>
      <c r="E11" s="10">
        <v>21.2</v>
      </c>
      <c r="F11" s="10">
        <v>21.5</v>
      </c>
      <c r="G11" s="28">
        <v>21.1</v>
      </c>
      <c r="H11" s="10">
        <v>21.5</v>
      </c>
      <c r="I11" s="10">
        <v>21.9</v>
      </c>
      <c r="J11" s="10">
        <v>22.1</v>
      </c>
      <c r="K11" s="10">
        <v>22.4</v>
      </c>
      <c r="L11" s="28">
        <v>22</v>
      </c>
      <c r="M11" s="10">
        <v>22.8</v>
      </c>
      <c r="N11" s="10">
        <v>23.1</v>
      </c>
      <c r="O11" s="10">
        <v>23.2</v>
      </c>
      <c r="P11" s="10">
        <v>23.6</v>
      </c>
      <c r="Q11" s="28">
        <v>23.1</v>
      </c>
      <c r="R11" s="10">
        <v>23.9</v>
      </c>
      <c r="S11" s="10">
        <v>24.1</v>
      </c>
      <c r="T11" s="10">
        <v>24.276984813660459</v>
      </c>
      <c r="U11" s="10">
        <v>24.3</v>
      </c>
      <c r="V11" s="28">
        <v>21.1</v>
      </c>
    </row>
    <row r="12" spans="1:22" ht="13.5" customHeight="1" x14ac:dyDescent="0.2">
      <c r="A12" s="46"/>
      <c r="B12" s="46" t="s">
        <v>44</v>
      </c>
      <c r="C12" s="10">
        <v>8.8000000000000007</v>
      </c>
      <c r="D12" s="10">
        <v>8.8000000000000007</v>
      </c>
      <c r="E12" s="10">
        <v>8.8000000000000007</v>
      </c>
      <c r="F12" s="10">
        <v>8.6</v>
      </c>
      <c r="G12" s="28">
        <v>8.6999999999999993</v>
      </c>
      <c r="H12" s="10">
        <v>8.5</v>
      </c>
      <c r="I12" s="10">
        <v>8.6</v>
      </c>
      <c r="J12" s="10">
        <v>8.8000000000000007</v>
      </c>
      <c r="K12" s="10">
        <v>8.6</v>
      </c>
      <c r="L12" s="28">
        <v>8.6</v>
      </c>
      <c r="M12" s="10">
        <v>8.9</v>
      </c>
      <c r="N12" s="10">
        <v>9.1999999999999993</v>
      </c>
      <c r="O12" s="10">
        <v>9.6999999999999993</v>
      </c>
      <c r="P12" s="10">
        <v>9.3000000000000007</v>
      </c>
      <c r="Q12" s="28">
        <v>9.3000000000000007</v>
      </c>
      <c r="R12" s="10">
        <v>9.3000000000000007</v>
      </c>
      <c r="S12" s="10">
        <v>9.6</v>
      </c>
      <c r="T12" s="10">
        <v>9.6630481914932016</v>
      </c>
      <c r="U12" s="10">
        <v>9.6</v>
      </c>
      <c r="V12" s="28">
        <v>9.6</v>
      </c>
    </row>
    <row r="13" spans="1:22" ht="13.5" customHeight="1" x14ac:dyDescent="0.25">
      <c r="A13" s="12" t="s">
        <v>45</v>
      </c>
      <c r="C13" s="16">
        <v>0.17199999999999999</v>
      </c>
      <c r="D13" s="16">
        <v>0.153</v>
      </c>
      <c r="E13" s="16">
        <v>0.186</v>
      </c>
      <c r="F13" s="16">
        <v>0.16200000000000001</v>
      </c>
      <c r="G13" s="29">
        <v>0.16800000000000001</v>
      </c>
      <c r="H13" s="16">
        <v>0.14899999999999999</v>
      </c>
      <c r="I13" s="16">
        <v>0.13600000000000001</v>
      </c>
      <c r="J13" s="16">
        <v>0.14399999999999999</v>
      </c>
      <c r="K13" s="16">
        <v>0.154</v>
      </c>
      <c r="L13" s="29">
        <v>0.14599999999999999</v>
      </c>
      <c r="M13" s="16">
        <v>0.15</v>
      </c>
      <c r="N13" s="16">
        <v>0.15</v>
      </c>
      <c r="O13" s="16">
        <v>0.16800000000000001</v>
      </c>
      <c r="P13" s="16">
        <v>0.20200000000000001</v>
      </c>
      <c r="Q13" s="29">
        <v>0.16800000000000001</v>
      </c>
      <c r="R13" s="16">
        <v>0.186</v>
      </c>
      <c r="S13" s="16">
        <v>0.17100000000000001</v>
      </c>
      <c r="T13" s="16">
        <v>0.223</v>
      </c>
      <c r="U13" s="16">
        <v>0.23</v>
      </c>
      <c r="V13" s="29">
        <v>0.20300000000000001</v>
      </c>
    </row>
    <row r="14" spans="1:22" ht="13.5" customHeight="1" x14ac:dyDescent="0.25">
      <c r="A14" s="6" t="s">
        <v>32</v>
      </c>
      <c r="B14" s="8"/>
      <c r="C14" s="8"/>
      <c r="D14" s="8"/>
      <c r="E14" s="8"/>
      <c r="F14" s="8"/>
      <c r="G14" s="25"/>
      <c r="H14" s="8"/>
      <c r="I14" s="8"/>
      <c r="J14" s="8"/>
      <c r="K14" s="8"/>
      <c r="L14" s="25"/>
      <c r="M14" s="8"/>
      <c r="N14" s="8"/>
      <c r="O14" s="8"/>
      <c r="P14" s="8"/>
      <c r="Q14" s="25"/>
      <c r="R14" s="8"/>
      <c r="S14" s="8"/>
      <c r="T14" s="8"/>
      <c r="U14" s="8"/>
      <c r="V14" s="25"/>
    </row>
    <row r="15" spans="1:22" ht="13.5" customHeight="1" x14ac:dyDescent="0.25">
      <c r="A15" s="12" t="s">
        <v>26</v>
      </c>
      <c r="C15" s="40">
        <v>1138000</v>
      </c>
      <c r="D15" s="40">
        <v>1127100</v>
      </c>
      <c r="E15" s="40">
        <v>1123900</v>
      </c>
      <c r="F15" s="40">
        <v>1123800</v>
      </c>
      <c r="G15" s="34">
        <f>F15</f>
        <v>1123800</v>
      </c>
      <c r="H15" s="40">
        <v>1129600</v>
      </c>
      <c r="I15" s="40">
        <v>1127300</v>
      </c>
      <c r="J15" s="40">
        <v>1133800</v>
      </c>
      <c r="K15" s="40">
        <v>1133500</v>
      </c>
      <c r="L15" s="34">
        <f>K15</f>
        <v>1133500</v>
      </c>
      <c r="M15" s="40">
        <v>1138500</v>
      </c>
      <c r="N15" s="40">
        <v>1140200</v>
      </c>
      <c r="O15" s="40">
        <v>1150500</v>
      </c>
      <c r="P15" s="40">
        <v>1149300</v>
      </c>
      <c r="Q15" s="34">
        <f>P15</f>
        <v>1149300</v>
      </c>
      <c r="R15" s="40">
        <v>1164100</v>
      </c>
      <c r="S15" s="40">
        <v>1171700</v>
      </c>
      <c r="T15" s="40">
        <v>1176200</v>
      </c>
      <c r="U15" s="40">
        <v>1176300</v>
      </c>
      <c r="V15" s="34">
        <f>U15</f>
        <v>1176300</v>
      </c>
    </row>
    <row r="16" spans="1:22" ht="13.5" customHeight="1" x14ac:dyDescent="0.2">
      <c r="B16" s="5" t="s">
        <v>33</v>
      </c>
      <c r="C16" s="42">
        <v>52400</v>
      </c>
      <c r="D16" s="42">
        <v>50000</v>
      </c>
      <c r="E16" s="42">
        <v>46100</v>
      </c>
      <c r="F16" s="42">
        <v>42800</v>
      </c>
      <c r="G16" s="41">
        <f>F16</f>
        <v>42800</v>
      </c>
      <c r="H16" s="42">
        <v>40000</v>
      </c>
      <c r="I16" s="42">
        <v>37100</v>
      </c>
      <c r="J16" s="42">
        <v>35100</v>
      </c>
      <c r="K16" s="42">
        <v>32400</v>
      </c>
      <c r="L16" s="41">
        <f>K16</f>
        <v>32400</v>
      </c>
      <c r="M16" s="42">
        <v>29700</v>
      </c>
      <c r="N16" s="42">
        <v>28000</v>
      </c>
      <c r="O16" s="42">
        <v>26400</v>
      </c>
      <c r="P16" s="42">
        <v>23200</v>
      </c>
      <c r="Q16" s="41">
        <f>P16</f>
        <v>23200</v>
      </c>
      <c r="R16" s="42">
        <v>21400</v>
      </c>
      <c r="S16" s="42">
        <v>19700</v>
      </c>
      <c r="T16" s="42">
        <v>19700</v>
      </c>
      <c r="U16" s="42">
        <v>14900</v>
      </c>
      <c r="V16" s="41">
        <f>U16</f>
        <v>14900</v>
      </c>
    </row>
    <row r="17" spans="1:22" ht="13.5" customHeight="1" x14ac:dyDescent="0.2">
      <c r="B17" s="5" t="s">
        <v>34</v>
      </c>
      <c r="C17" s="42">
        <v>553600</v>
      </c>
      <c r="D17" s="42">
        <v>546400</v>
      </c>
      <c r="E17" s="42">
        <v>544200</v>
      </c>
      <c r="F17" s="42">
        <v>543000</v>
      </c>
      <c r="G17" s="41">
        <f>F17</f>
        <v>543000</v>
      </c>
      <c r="H17" s="42">
        <v>545900</v>
      </c>
      <c r="I17" s="42">
        <v>543800</v>
      </c>
      <c r="J17" s="42">
        <v>547000</v>
      </c>
      <c r="K17" s="42">
        <v>547400</v>
      </c>
      <c r="L17" s="41">
        <f>K17</f>
        <v>547400</v>
      </c>
      <c r="M17" s="42">
        <v>550000</v>
      </c>
      <c r="N17" s="42">
        <v>550900</v>
      </c>
      <c r="O17" s="42">
        <v>558900</v>
      </c>
      <c r="P17" s="42">
        <v>559700</v>
      </c>
      <c r="Q17" s="41">
        <f>P17</f>
        <v>559700</v>
      </c>
      <c r="R17" s="42">
        <v>567200</v>
      </c>
      <c r="S17" s="42">
        <v>572500</v>
      </c>
      <c r="T17" s="42">
        <v>577100</v>
      </c>
      <c r="U17" s="42">
        <v>582400</v>
      </c>
      <c r="V17" s="41">
        <f>U17</f>
        <v>582400</v>
      </c>
    </row>
    <row r="18" spans="1:22" ht="13.5" customHeight="1" x14ac:dyDescent="0.2">
      <c r="A18" s="46"/>
      <c r="B18" s="5" t="s">
        <v>46</v>
      </c>
      <c r="C18" s="42">
        <v>531900</v>
      </c>
      <c r="D18" s="42">
        <v>530800</v>
      </c>
      <c r="E18" s="42">
        <v>533600</v>
      </c>
      <c r="F18" s="42">
        <v>538100</v>
      </c>
      <c r="G18" s="41">
        <f>F18</f>
        <v>538100</v>
      </c>
      <c r="H18" s="42">
        <v>543700</v>
      </c>
      <c r="I18" s="42">
        <v>546400</v>
      </c>
      <c r="J18" s="42">
        <v>551700</v>
      </c>
      <c r="K18" s="42">
        <v>553700</v>
      </c>
      <c r="L18" s="41">
        <f>K18</f>
        <v>553700</v>
      </c>
      <c r="M18" s="42">
        <v>558700</v>
      </c>
      <c r="N18" s="42">
        <v>561200</v>
      </c>
      <c r="O18" s="42">
        <v>565200</v>
      </c>
      <c r="P18" s="42">
        <v>566500</v>
      </c>
      <c r="Q18" s="41">
        <f>P18</f>
        <v>566500</v>
      </c>
      <c r="R18" s="42">
        <v>575500</v>
      </c>
      <c r="S18" s="42">
        <v>579400</v>
      </c>
      <c r="T18" s="42">
        <v>579300</v>
      </c>
      <c r="U18" s="42">
        <v>579000</v>
      </c>
      <c r="V18" s="41">
        <f>U18</f>
        <v>579000</v>
      </c>
    </row>
    <row r="19" spans="1:22" s="2" customFormat="1" ht="6" customHeight="1" x14ac:dyDescent="0.25">
      <c r="A19" s="12"/>
      <c r="B19" s="17"/>
      <c r="G19" s="59"/>
      <c r="L19" s="59"/>
      <c r="Q19" s="59"/>
      <c r="V19" s="59"/>
    </row>
    <row r="20" spans="1:22" s="2" customFormat="1" ht="16.5" customHeight="1" x14ac:dyDescent="0.3">
      <c r="A20" s="33" t="s">
        <v>47</v>
      </c>
      <c r="B20" s="9"/>
      <c r="C20" s="49"/>
      <c r="D20" s="49"/>
      <c r="E20" s="49"/>
      <c r="F20" s="49"/>
      <c r="G20" s="58"/>
      <c r="H20" s="49"/>
      <c r="I20" s="49"/>
      <c r="J20" s="49"/>
      <c r="K20" s="49"/>
      <c r="L20" s="58"/>
      <c r="M20" s="49"/>
      <c r="N20" s="49"/>
      <c r="O20" s="49"/>
      <c r="P20" s="49"/>
      <c r="Q20" s="58"/>
      <c r="R20" s="49"/>
      <c r="S20" s="49"/>
      <c r="T20" s="49"/>
      <c r="U20" s="49"/>
      <c r="V20" s="58"/>
    </row>
    <row r="21" spans="1:22" ht="13.5" customHeight="1" x14ac:dyDescent="0.25">
      <c r="A21" s="6" t="s">
        <v>25</v>
      </c>
      <c r="B21" s="8"/>
      <c r="C21" s="8"/>
      <c r="D21" s="8"/>
      <c r="E21" s="8"/>
      <c r="F21" s="8"/>
      <c r="G21" s="25"/>
      <c r="H21" s="8"/>
      <c r="I21" s="8"/>
      <c r="J21" s="8"/>
      <c r="K21" s="8"/>
      <c r="L21" s="25"/>
      <c r="M21" s="8"/>
      <c r="N21" s="8"/>
      <c r="O21" s="8"/>
      <c r="P21" s="8"/>
      <c r="Q21" s="25"/>
      <c r="R21" s="8"/>
      <c r="S21" s="8"/>
      <c r="T21" s="8"/>
      <c r="U21" s="8"/>
      <c r="V21" s="25"/>
    </row>
    <row r="22" spans="1:22" ht="13.5" customHeight="1" x14ac:dyDescent="0.25">
      <c r="A22" s="12" t="s">
        <v>26</v>
      </c>
      <c r="C22" s="35">
        <v>693800</v>
      </c>
      <c r="D22" s="35">
        <v>705400</v>
      </c>
      <c r="E22" s="35">
        <v>710000</v>
      </c>
      <c r="F22" s="35">
        <v>710100</v>
      </c>
      <c r="G22" s="44">
        <f t="shared" ref="G22:G27" si="4">F22</f>
        <v>710100</v>
      </c>
      <c r="H22" s="35">
        <v>703500</v>
      </c>
      <c r="I22" s="35">
        <v>701500</v>
      </c>
      <c r="J22" s="35">
        <v>704200</v>
      </c>
      <c r="K22" s="35">
        <v>702200</v>
      </c>
      <c r="L22" s="44">
        <f t="shared" ref="L22:L27" si="5">K22</f>
        <v>702200</v>
      </c>
      <c r="M22" s="35">
        <v>700700</v>
      </c>
      <c r="N22" s="35">
        <v>699000</v>
      </c>
      <c r="O22" s="35">
        <v>702600</v>
      </c>
      <c r="P22" s="35">
        <v>702000</v>
      </c>
      <c r="Q22" s="44">
        <f t="shared" ref="Q22:Q27" si="6">P22</f>
        <v>702000</v>
      </c>
      <c r="R22" s="35">
        <v>696100</v>
      </c>
      <c r="S22" s="35">
        <v>695800</v>
      </c>
      <c r="T22" s="35">
        <v>694500</v>
      </c>
      <c r="U22" s="35">
        <v>692100</v>
      </c>
      <c r="V22" s="44">
        <f t="shared" ref="V22:V27" si="7">U22</f>
        <v>692100</v>
      </c>
    </row>
    <row r="23" spans="1:22" ht="13.5" customHeight="1" x14ac:dyDescent="0.2">
      <c r="B23" s="46" t="s">
        <v>27</v>
      </c>
      <c r="C23" s="37">
        <v>613100</v>
      </c>
      <c r="D23" s="37">
        <v>625000</v>
      </c>
      <c r="E23" s="37">
        <v>625300</v>
      </c>
      <c r="F23" s="37">
        <v>624900</v>
      </c>
      <c r="G23" s="36">
        <f t="shared" si="4"/>
        <v>624900</v>
      </c>
      <c r="H23" s="37">
        <v>623900</v>
      </c>
      <c r="I23" s="37">
        <v>626900</v>
      </c>
      <c r="J23" s="37">
        <v>630500</v>
      </c>
      <c r="K23" s="37">
        <v>629700</v>
      </c>
      <c r="L23" s="36">
        <f t="shared" si="5"/>
        <v>629700</v>
      </c>
      <c r="M23" s="37">
        <v>632100</v>
      </c>
      <c r="N23" s="37">
        <v>630000</v>
      </c>
      <c r="O23" s="37">
        <v>630600</v>
      </c>
      <c r="P23" s="37">
        <v>630400</v>
      </c>
      <c r="Q23" s="36">
        <f t="shared" si="6"/>
        <v>630400</v>
      </c>
      <c r="R23" s="37">
        <v>627900</v>
      </c>
      <c r="S23" s="37">
        <v>631700</v>
      </c>
      <c r="T23" s="37">
        <v>630600</v>
      </c>
      <c r="U23" s="37">
        <v>629700</v>
      </c>
      <c r="V23" s="36">
        <f t="shared" si="7"/>
        <v>629700</v>
      </c>
    </row>
    <row r="24" spans="1:22" ht="13.5" customHeight="1" x14ac:dyDescent="0.2">
      <c r="B24" s="46" t="s">
        <v>41</v>
      </c>
      <c r="C24" s="37">
        <v>39600</v>
      </c>
      <c r="D24" s="37">
        <v>41000</v>
      </c>
      <c r="E24" s="37">
        <v>41800</v>
      </c>
      <c r="F24" s="37">
        <v>42000</v>
      </c>
      <c r="G24" s="36">
        <f t="shared" si="4"/>
        <v>42000</v>
      </c>
      <c r="H24" s="37">
        <v>41400</v>
      </c>
      <c r="I24" s="37">
        <v>42000</v>
      </c>
      <c r="J24" s="37">
        <v>43400</v>
      </c>
      <c r="K24" s="37">
        <v>42500</v>
      </c>
      <c r="L24" s="36">
        <f t="shared" si="5"/>
        <v>42500</v>
      </c>
      <c r="M24" s="37">
        <v>42800</v>
      </c>
      <c r="N24" s="37">
        <v>43400</v>
      </c>
      <c r="O24" s="37">
        <v>44200</v>
      </c>
      <c r="P24" s="37">
        <v>44600</v>
      </c>
      <c r="Q24" s="36">
        <f t="shared" si="6"/>
        <v>44600</v>
      </c>
      <c r="R24" s="37">
        <v>39200</v>
      </c>
      <c r="S24" s="37">
        <v>40700</v>
      </c>
      <c r="T24" s="37">
        <v>38600</v>
      </c>
      <c r="U24" s="37">
        <v>39400</v>
      </c>
      <c r="V24" s="36">
        <f t="shared" si="7"/>
        <v>39400</v>
      </c>
    </row>
    <row r="25" spans="1:22" ht="13.5" customHeight="1" x14ac:dyDescent="0.2">
      <c r="A25" s="46"/>
      <c r="B25" s="46" t="s">
        <v>29</v>
      </c>
      <c r="C25" s="37">
        <v>80700</v>
      </c>
      <c r="D25" s="37">
        <v>80400</v>
      </c>
      <c r="E25" s="37">
        <v>84600</v>
      </c>
      <c r="F25" s="37">
        <v>85300</v>
      </c>
      <c r="G25" s="36">
        <f t="shared" si="4"/>
        <v>85300</v>
      </c>
      <c r="H25" s="37">
        <v>79600</v>
      </c>
      <c r="I25" s="37">
        <v>74600</v>
      </c>
      <c r="J25" s="37">
        <v>73700</v>
      </c>
      <c r="K25" s="37">
        <v>72500</v>
      </c>
      <c r="L25" s="36">
        <f t="shared" si="5"/>
        <v>72500</v>
      </c>
      <c r="M25" s="37">
        <v>68600</v>
      </c>
      <c r="N25" s="37">
        <v>69000</v>
      </c>
      <c r="O25" s="37">
        <v>72000</v>
      </c>
      <c r="P25" s="37">
        <v>71600</v>
      </c>
      <c r="Q25" s="36">
        <f t="shared" si="6"/>
        <v>71600</v>
      </c>
      <c r="R25" s="37">
        <v>68200</v>
      </c>
      <c r="S25" s="37">
        <v>64100</v>
      </c>
      <c r="T25" s="37">
        <v>64000</v>
      </c>
      <c r="U25" s="37">
        <v>62300</v>
      </c>
      <c r="V25" s="36">
        <f t="shared" si="7"/>
        <v>62300</v>
      </c>
    </row>
    <row r="26" spans="1:22" ht="13.5" customHeight="1" x14ac:dyDescent="0.25">
      <c r="A26" s="12" t="s">
        <v>36</v>
      </c>
      <c r="B26" s="13"/>
      <c r="C26" s="35">
        <v>557600</v>
      </c>
      <c r="D26" s="35">
        <v>565300</v>
      </c>
      <c r="E26" s="35">
        <v>566300</v>
      </c>
      <c r="F26" s="35">
        <v>564200</v>
      </c>
      <c r="G26" s="44">
        <f t="shared" si="4"/>
        <v>564200</v>
      </c>
      <c r="H26" s="35">
        <v>555600</v>
      </c>
      <c r="I26" s="35">
        <v>552900</v>
      </c>
      <c r="J26" s="35">
        <v>552300</v>
      </c>
      <c r="K26" s="35">
        <v>548800</v>
      </c>
      <c r="L26" s="44">
        <f t="shared" si="5"/>
        <v>548800</v>
      </c>
      <c r="M26" s="35">
        <v>543700</v>
      </c>
      <c r="N26" s="35">
        <v>537500</v>
      </c>
      <c r="O26" s="35">
        <v>537600</v>
      </c>
      <c r="P26" s="35">
        <v>533900</v>
      </c>
      <c r="Q26" s="44">
        <f t="shared" si="6"/>
        <v>533900</v>
      </c>
      <c r="R26" s="35">
        <v>527500</v>
      </c>
      <c r="S26" s="35">
        <v>522500</v>
      </c>
      <c r="T26" s="35">
        <v>521200</v>
      </c>
      <c r="U26" s="35">
        <v>518000</v>
      </c>
      <c r="V26" s="44">
        <f t="shared" si="7"/>
        <v>518000</v>
      </c>
    </row>
    <row r="27" spans="1:22" ht="13.5" customHeight="1" x14ac:dyDescent="0.25">
      <c r="A27" s="12" t="s">
        <v>37</v>
      </c>
      <c r="B27" s="13"/>
      <c r="C27" s="35">
        <v>136200</v>
      </c>
      <c r="D27" s="35">
        <v>140100</v>
      </c>
      <c r="E27" s="35">
        <v>143700</v>
      </c>
      <c r="F27" s="35">
        <v>146000</v>
      </c>
      <c r="G27" s="44">
        <f t="shared" si="4"/>
        <v>146000</v>
      </c>
      <c r="H27" s="35">
        <v>147900</v>
      </c>
      <c r="I27" s="35">
        <v>148600</v>
      </c>
      <c r="J27" s="35">
        <v>151900</v>
      </c>
      <c r="K27" s="35">
        <v>153400</v>
      </c>
      <c r="L27" s="44">
        <f t="shared" si="5"/>
        <v>153400</v>
      </c>
      <c r="M27" s="35">
        <v>157000</v>
      </c>
      <c r="N27" s="35">
        <v>161500</v>
      </c>
      <c r="O27" s="35">
        <v>165000</v>
      </c>
      <c r="P27" s="35">
        <v>168100</v>
      </c>
      <c r="Q27" s="44">
        <f t="shared" si="6"/>
        <v>168100</v>
      </c>
      <c r="R27" s="35">
        <v>168600</v>
      </c>
      <c r="S27" s="35">
        <v>173300</v>
      </c>
      <c r="T27" s="35">
        <v>173300</v>
      </c>
      <c r="U27" s="35">
        <v>174100</v>
      </c>
      <c r="V27" s="44">
        <f t="shared" si="7"/>
        <v>174100</v>
      </c>
    </row>
    <row r="28" spans="1:22" ht="13.5" customHeight="1" x14ac:dyDescent="0.25">
      <c r="A28" s="12" t="s">
        <v>42</v>
      </c>
      <c r="C28" s="15">
        <v>10.199999999999999</v>
      </c>
      <c r="D28" s="15">
        <v>10.4</v>
      </c>
      <c r="E28" s="15">
        <v>10.8</v>
      </c>
      <c r="F28" s="15">
        <v>10.8</v>
      </c>
      <c r="G28" s="27">
        <v>10.5</v>
      </c>
      <c r="H28" s="15">
        <v>10.8</v>
      </c>
      <c r="I28" s="15">
        <v>11.2</v>
      </c>
      <c r="J28" s="15">
        <v>11.2</v>
      </c>
      <c r="K28" s="15">
        <v>11</v>
      </c>
      <c r="L28" s="27">
        <v>11</v>
      </c>
      <c r="M28" s="15">
        <v>10.7</v>
      </c>
      <c r="N28" s="15">
        <v>11.2</v>
      </c>
      <c r="O28" s="15">
        <v>11.469668512720451</v>
      </c>
      <c r="P28" s="15">
        <v>11.3</v>
      </c>
      <c r="Q28" s="27">
        <v>11.2</v>
      </c>
      <c r="R28" s="15">
        <v>11.5</v>
      </c>
      <c r="S28" s="15">
        <v>12.1</v>
      </c>
      <c r="T28" s="15">
        <v>12.166229988554351</v>
      </c>
      <c r="U28" s="15">
        <v>12</v>
      </c>
      <c r="V28" s="27">
        <v>12</v>
      </c>
    </row>
    <row r="29" spans="1:22" ht="13.5" customHeight="1" x14ac:dyDescent="0.25">
      <c r="A29" s="12"/>
      <c r="B29" s="46" t="s">
        <v>43</v>
      </c>
      <c r="C29" s="10">
        <v>11.1</v>
      </c>
      <c r="D29" s="10">
        <v>11.3</v>
      </c>
      <c r="E29" s="10">
        <v>11.7</v>
      </c>
      <c r="F29" s="10">
        <v>11.8</v>
      </c>
      <c r="G29" s="28">
        <v>11.5</v>
      </c>
      <c r="H29" s="10">
        <v>11.8</v>
      </c>
      <c r="I29" s="10">
        <v>12.1</v>
      </c>
      <c r="J29" s="10">
        <v>12.1</v>
      </c>
      <c r="K29" s="10">
        <v>11.9</v>
      </c>
      <c r="L29" s="28">
        <v>12</v>
      </c>
      <c r="M29" s="10">
        <v>11.6</v>
      </c>
      <c r="N29" s="10">
        <v>11.8</v>
      </c>
      <c r="O29" s="10">
        <v>12.4</v>
      </c>
      <c r="P29" s="10">
        <v>12.4</v>
      </c>
      <c r="Q29" s="28">
        <v>12.1</v>
      </c>
      <c r="R29" s="10">
        <v>12.6</v>
      </c>
      <c r="S29" s="10">
        <v>13.2</v>
      </c>
      <c r="T29" s="10">
        <v>13.150316290454468</v>
      </c>
      <c r="U29" s="10">
        <v>13</v>
      </c>
      <c r="V29" s="28">
        <v>13</v>
      </c>
    </row>
    <row r="30" spans="1:22" ht="13.5" customHeight="1" x14ac:dyDescent="0.2">
      <c r="A30" s="46"/>
      <c r="B30" s="46" t="s">
        <v>44</v>
      </c>
      <c r="C30" s="10">
        <v>3.9</v>
      </c>
      <c r="D30" s="10">
        <v>4.0999999999999996</v>
      </c>
      <c r="E30" s="10">
        <v>4.2</v>
      </c>
      <c r="F30" s="10">
        <v>3.6</v>
      </c>
      <c r="G30" s="28">
        <v>4</v>
      </c>
      <c r="H30" s="10">
        <v>3.3</v>
      </c>
      <c r="I30" s="10">
        <v>3.8</v>
      </c>
      <c r="J30" s="10">
        <v>4.0999999999999996</v>
      </c>
      <c r="K30" s="10">
        <v>3.9</v>
      </c>
      <c r="L30" s="28">
        <v>3.8</v>
      </c>
      <c r="M30" s="10">
        <v>3.5</v>
      </c>
      <c r="N30" s="10">
        <v>5.6</v>
      </c>
      <c r="O30" s="10">
        <v>3.4</v>
      </c>
      <c r="P30" s="10">
        <v>3</v>
      </c>
      <c r="Q30" s="28">
        <v>3.3</v>
      </c>
      <c r="R30" s="10">
        <v>2.7</v>
      </c>
      <c r="S30" s="10">
        <v>3</v>
      </c>
      <c r="T30" s="10">
        <v>3.1980255289398545</v>
      </c>
      <c r="U30" s="10">
        <v>2.9</v>
      </c>
      <c r="V30" s="28">
        <v>3</v>
      </c>
    </row>
    <row r="31" spans="1:22" ht="13.5" customHeight="1" x14ac:dyDescent="0.25">
      <c r="A31" s="12" t="s">
        <v>45</v>
      </c>
      <c r="C31" s="16">
        <v>0.10199999999999999</v>
      </c>
      <c r="D31" s="16">
        <v>0.106</v>
      </c>
      <c r="E31" s="16">
        <v>0.15</v>
      </c>
      <c r="F31" s="16">
        <v>0.124</v>
      </c>
      <c r="G31" s="29">
        <v>0.121</v>
      </c>
      <c r="H31" s="16">
        <v>0.125</v>
      </c>
      <c r="I31" s="16">
        <v>0.129</v>
      </c>
      <c r="J31" s="16">
        <v>0.13100000000000001</v>
      </c>
      <c r="K31" s="16">
        <v>0.128</v>
      </c>
      <c r="L31" s="29">
        <v>0.128</v>
      </c>
      <c r="M31" s="16">
        <v>0.114</v>
      </c>
      <c r="N31" s="16">
        <v>0.13500000000000001</v>
      </c>
      <c r="O31" s="16">
        <v>0.113</v>
      </c>
      <c r="P31" s="16">
        <v>0.109</v>
      </c>
      <c r="Q31" s="29">
        <v>0.11799999999999999</v>
      </c>
      <c r="R31" s="16">
        <v>0.11600000000000001</v>
      </c>
      <c r="S31" s="16">
        <v>9.9000000000000005E-2</v>
      </c>
      <c r="T31" s="16">
        <v>0.112</v>
      </c>
      <c r="U31" s="16">
        <v>0.11799999999999999</v>
      </c>
      <c r="V31" s="29">
        <v>0.111</v>
      </c>
    </row>
    <row r="32" spans="1:22" ht="13.5" customHeight="1" x14ac:dyDescent="0.25">
      <c r="A32" s="6" t="s">
        <v>32</v>
      </c>
      <c r="B32" s="8"/>
      <c r="C32" s="8"/>
      <c r="D32" s="8"/>
      <c r="E32" s="8"/>
      <c r="F32" s="8"/>
      <c r="G32" s="25"/>
      <c r="H32" s="8"/>
      <c r="I32" s="8"/>
      <c r="J32" s="8"/>
      <c r="K32" s="8"/>
      <c r="L32" s="25"/>
      <c r="M32" s="8"/>
      <c r="N32" s="8"/>
      <c r="O32" s="8"/>
      <c r="P32" s="8"/>
      <c r="Q32" s="25"/>
      <c r="R32" s="8"/>
      <c r="S32" s="8"/>
      <c r="T32" s="8"/>
      <c r="U32" s="8"/>
      <c r="V32" s="25"/>
    </row>
    <row r="33" spans="1:22" ht="13.5" customHeight="1" x14ac:dyDescent="0.25">
      <c r="A33" s="12" t="s">
        <v>26</v>
      </c>
      <c r="C33" s="40">
        <v>279200</v>
      </c>
      <c r="D33" s="40">
        <v>272700</v>
      </c>
      <c r="E33" s="40">
        <v>265600</v>
      </c>
      <c r="F33" s="40">
        <v>257000</v>
      </c>
      <c r="G33" s="34">
        <f>F33</f>
        <v>257000</v>
      </c>
      <c r="H33" s="40">
        <v>246300</v>
      </c>
      <c r="I33" s="40">
        <v>239700</v>
      </c>
      <c r="J33" s="40">
        <v>236000</v>
      </c>
      <c r="K33" s="40">
        <v>229800</v>
      </c>
      <c r="L33" s="34">
        <f>K33</f>
        <v>229800</v>
      </c>
      <c r="M33" s="40">
        <v>225400</v>
      </c>
      <c r="N33" s="40">
        <v>220700</v>
      </c>
      <c r="O33" s="40">
        <v>215100</v>
      </c>
      <c r="P33" s="40">
        <v>209900</v>
      </c>
      <c r="Q33" s="34">
        <f>P33</f>
        <v>209900</v>
      </c>
      <c r="R33" s="40">
        <v>204500</v>
      </c>
      <c r="S33" s="40">
        <v>198700</v>
      </c>
      <c r="T33" s="40">
        <v>192100</v>
      </c>
      <c r="U33" s="40">
        <v>187400</v>
      </c>
      <c r="V33" s="34">
        <f>U33</f>
        <v>187400</v>
      </c>
    </row>
    <row r="34" spans="1:22" ht="13.5" customHeight="1" x14ac:dyDescent="0.2">
      <c r="B34" s="5" t="s">
        <v>33</v>
      </c>
      <c r="C34" s="42">
        <v>20300</v>
      </c>
      <c r="D34" s="42">
        <v>19000</v>
      </c>
      <c r="E34" s="42">
        <v>18300</v>
      </c>
      <c r="F34" s="42">
        <v>17600</v>
      </c>
      <c r="G34" s="41">
        <f>F34</f>
        <v>17600</v>
      </c>
      <c r="H34" s="42">
        <v>16700</v>
      </c>
      <c r="I34" s="42">
        <v>16000</v>
      </c>
      <c r="J34" s="42">
        <v>15600</v>
      </c>
      <c r="K34" s="42">
        <v>15100</v>
      </c>
      <c r="L34" s="41">
        <f>K34</f>
        <v>15100</v>
      </c>
      <c r="M34" s="42">
        <v>14500</v>
      </c>
      <c r="N34" s="42">
        <v>13900</v>
      </c>
      <c r="O34" s="42">
        <v>12700</v>
      </c>
      <c r="P34" s="42">
        <v>13000</v>
      </c>
      <c r="Q34" s="41">
        <f>P34</f>
        <v>13000</v>
      </c>
      <c r="R34" s="42">
        <v>12600</v>
      </c>
      <c r="S34" s="42">
        <v>12300</v>
      </c>
      <c r="T34" s="42">
        <v>11900</v>
      </c>
      <c r="U34" s="42">
        <v>11600</v>
      </c>
      <c r="V34" s="41">
        <f>U34</f>
        <v>11600</v>
      </c>
    </row>
    <row r="35" spans="1:22" ht="13.5" customHeight="1" x14ac:dyDescent="0.2">
      <c r="B35" s="5" t="s">
        <v>34</v>
      </c>
      <c r="C35" s="42">
        <v>105800</v>
      </c>
      <c r="D35" s="42">
        <v>106400</v>
      </c>
      <c r="E35" s="42">
        <v>106900</v>
      </c>
      <c r="F35" s="42">
        <v>106700</v>
      </c>
      <c r="G35" s="41">
        <f>F35</f>
        <v>106700</v>
      </c>
      <c r="H35" s="42">
        <v>104700</v>
      </c>
      <c r="I35" s="42">
        <v>104200</v>
      </c>
      <c r="J35" s="42">
        <v>106600</v>
      </c>
      <c r="K35" s="42">
        <v>107600</v>
      </c>
      <c r="L35" s="41">
        <f>K35</f>
        <v>107600</v>
      </c>
      <c r="M35" s="42">
        <v>108200</v>
      </c>
      <c r="N35" s="42">
        <v>107900</v>
      </c>
      <c r="O35" s="42">
        <v>108100</v>
      </c>
      <c r="P35" s="42">
        <v>108600</v>
      </c>
      <c r="Q35" s="41">
        <f>P35</f>
        <v>108600</v>
      </c>
      <c r="R35" s="42">
        <v>108900</v>
      </c>
      <c r="S35" s="42">
        <v>108000</v>
      </c>
      <c r="T35" s="42">
        <v>108300</v>
      </c>
      <c r="U35" s="42">
        <v>109000</v>
      </c>
      <c r="V35" s="41">
        <f>U35</f>
        <v>109000</v>
      </c>
    </row>
    <row r="36" spans="1:22" ht="13.5" customHeight="1" x14ac:dyDescent="0.2">
      <c r="A36" s="46"/>
      <c r="B36" s="5" t="s">
        <v>48</v>
      </c>
      <c r="C36" s="42">
        <v>153100</v>
      </c>
      <c r="D36" s="42">
        <v>147300</v>
      </c>
      <c r="E36" s="42">
        <v>140500</v>
      </c>
      <c r="F36" s="42">
        <v>132700</v>
      </c>
      <c r="G36" s="57">
        <v>132700</v>
      </c>
      <c r="H36" s="42">
        <v>124800</v>
      </c>
      <c r="I36" s="42">
        <v>119400</v>
      </c>
      <c r="J36" s="42">
        <v>113800</v>
      </c>
      <c r="K36" s="42">
        <v>107300</v>
      </c>
      <c r="L36" s="57">
        <v>107300</v>
      </c>
      <c r="M36" s="42">
        <v>102700</v>
      </c>
      <c r="N36" s="42">
        <v>98900</v>
      </c>
      <c r="O36" s="42">
        <v>94500</v>
      </c>
      <c r="P36" s="42">
        <v>88300</v>
      </c>
      <c r="Q36" s="57">
        <v>88300</v>
      </c>
      <c r="R36" s="42">
        <v>82900</v>
      </c>
      <c r="S36" s="42">
        <v>78400</v>
      </c>
      <c r="T36" s="42">
        <v>71900</v>
      </c>
      <c r="U36" s="42">
        <v>66800</v>
      </c>
      <c r="V36" s="57">
        <f>U36</f>
        <v>66800</v>
      </c>
    </row>
    <row r="38" spans="1:22" x14ac:dyDescent="0.2">
      <c r="A38" s="61" t="s">
        <v>49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2" x14ac:dyDescent="0.2">
      <c r="A39" s="61" t="s">
        <v>50</v>
      </c>
      <c r="C39" s="63"/>
      <c r="D39" s="63"/>
      <c r="E39" s="63"/>
      <c r="F39" s="63"/>
      <c r="G39" s="62"/>
      <c r="H39" s="63"/>
      <c r="I39" s="63"/>
      <c r="J39" s="63"/>
      <c r="K39" s="63"/>
      <c r="L39" s="62"/>
      <c r="M39" s="63"/>
      <c r="N39" s="63"/>
      <c r="O39" s="63"/>
      <c r="P39" s="63"/>
      <c r="Q39" s="62"/>
      <c r="R39" s="63"/>
      <c r="S39" s="63"/>
      <c r="T39" s="63"/>
    </row>
    <row r="40" spans="1:22" x14ac:dyDescent="0.2">
      <c r="A40" s="61"/>
      <c r="G40" s="62"/>
      <c r="L40" s="62"/>
      <c r="Q40" s="62"/>
    </row>
    <row r="41" spans="1:22" x14ac:dyDescent="0.2">
      <c r="C41" s="63"/>
      <c r="D41" s="63"/>
      <c r="E41" s="63"/>
      <c r="F41" s="63"/>
      <c r="G41" s="62"/>
      <c r="H41" s="63"/>
      <c r="I41" s="63"/>
      <c r="J41" s="63"/>
      <c r="K41" s="63"/>
      <c r="L41" s="62"/>
      <c r="M41" s="63"/>
      <c r="N41" s="63"/>
      <c r="O41" s="63"/>
      <c r="P41" s="63"/>
      <c r="Q41" s="62"/>
      <c r="R41" s="63"/>
      <c r="S41" s="63"/>
      <c r="T41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65D8-B67A-4F42-ACB4-5D8499C3A542}">
  <dimension ref="A1:W57"/>
  <sheetViews>
    <sheetView showGridLines="0" workbookViewId="0">
      <pane ySplit="2" topLeftCell="A3" activePane="bottomLeft" state="frozen"/>
      <selection pane="bottomLeft" activeCell="V2" sqref="V2"/>
    </sheetView>
  </sheetViews>
  <sheetFormatPr defaultColWidth="9.109375" defaultRowHeight="11.4" outlineLevelCol="1" x14ac:dyDescent="0.2"/>
  <cols>
    <col min="1" max="1" width="2.88671875" style="1" customWidth="1"/>
    <col min="2" max="2" width="34.88671875" style="1" customWidth="1"/>
    <col min="3" max="6" width="9.33203125" style="1" hidden="1" customWidth="1" outlineLevel="1"/>
    <col min="7" max="7" width="9.33203125" style="1" customWidth="1" collapsed="1"/>
    <col min="8" max="11" width="9.33203125" style="1" customWidth="1" outlineLevel="1"/>
    <col min="12" max="12" width="9.33203125" style="1" customWidth="1"/>
    <col min="13" max="16" width="9.33203125" style="1" customWidth="1" outlineLevel="1"/>
    <col min="17" max="17" width="9.33203125" style="1" customWidth="1"/>
    <col min="18" max="21" width="9.33203125" style="1" customWidth="1" outlineLevel="1"/>
    <col min="22" max="22" width="9.33203125" style="1" customWidth="1"/>
    <col min="23" max="23" width="9.33203125" style="1" bestFit="1" customWidth="1"/>
    <col min="24" max="16384" width="9.109375" style="1"/>
  </cols>
  <sheetData>
    <row r="1" spans="1:23" ht="13.5" customHeight="1" x14ac:dyDescent="0.25">
      <c r="A1" s="12" t="s">
        <v>51</v>
      </c>
      <c r="C1" s="45"/>
      <c r="D1" s="45"/>
      <c r="E1" s="45"/>
      <c r="F1" s="45"/>
      <c r="H1" s="45"/>
      <c r="I1" s="45"/>
      <c r="J1" s="45"/>
      <c r="K1" s="45"/>
      <c r="M1" s="45"/>
      <c r="N1" s="45"/>
      <c r="O1" s="45"/>
      <c r="P1" s="45"/>
      <c r="R1" s="45"/>
      <c r="S1" s="45"/>
      <c r="T1" s="45"/>
      <c r="U1" s="45"/>
    </row>
    <row r="2" spans="1:23" s="2" customFormat="1" ht="16.5" customHeight="1" x14ac:dyDescent="0.3">
      <c r="A2" s="33" t="s">
        <v>52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</row>
    <row r="3" spans="1:23" ht="13.5" customHeight="1" x14ac:dyDescent="0.25">
      <c r="A3" s="6" t="s">
        <v>53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</row>
    <row r="4" spans="1:23" ht="13.5" customHeight="1" x14ac:dyDescent="0.25">
      <c r="A4" s="12" t="s">
        <v>54</v>
      </c>
      <c r="B4" s="13"/>
      <c r="C4" s="11">
        <v>511.4</v>
      </c>
      <c r="D4" s="11">
        <v>521.5</v>
      </c>
      <c r="E4" s="11">
        <v>534</v>
      </c>
      <c r="F4" s="11">
        <v>562.6</v>
      </c>
      <c r="G4" s="26">
        <f>C4+D4+E4+F4</f>
        <v>2129.5</v>
      </c>
      <c r="H4" s="11">
        <v>539.70000000000005</v>
      </c>
      <c r="I4" s="11">
        <v>532.70000000000005</v>
      </c>
      <c r="J4" s="11">
        <v>544.70000000000005</v>
      </c>
      <c r="K4" s="11">
        <v>563.29999999999995</v>
      </c>
      <c r="L4" s="26">
        <f>H4+I4+J4+K4</f>
        <v>2180.4</v>
      </c>
      <c r="M4" s="11">
        <v>534.5</v>
      </c>
      <c r="N4" s="11">
        <v>541.4</v>
      </c>
      <c r="O4" s="11">
        <v>535.9</v>
      </c>
      <c r="P4" s="11">
        <v>579.70000000000005</v>
      </c>
      <c r="Q4" s="26">
        <f>M4+N4+O4+P4</f>
        <v>2191.5</v>
      </c>
      <c r="R4" s="11">
        <v>555.79999999999995</v>
      </c>
      <c r="S4" s="11">
        <v>552.4</v>
      </c>
      <c r="T4" s="11">
        <v>560.6</v>
      </c>
      <c r="U4" s="11">
        <v>588.29999999999995</v>
      </c>
      <c r="V4" s="26">
        <v>2257.1</v>
      </c>
      <c r="W4" s="45"/>
    </row>
    <row r="5" spans="1:23" ht="13.5" customHeight="1" x14ac:dyDescent="0.25">
      <c r="A5" s="12" t="s">
        <v>55</v>
      </c>
      <c r="B5" s="13"/>
      <c r="C5" s="14">
        <v>177.1</v>
      </c>
      <c r="D5" s="14">
        <v>179.4</v>
      </c>
      <c r="E5" s="14">
        <v>193.9</v>
      </c>
      <c r="F5" s="14">
        <v>184.9</v>
      </c>
      <c r="G5" s="26">
        <f>C5+D5+E5+F5</f>
        <v>735.3</v>
      </c>
      <c r="H5" s="14">
        <v>183.4</v>
      </c>
      <c r="I5" s="14">
        <v>182.7</v>
      </c>
      <c r="J5" s="14">
        <v>198.6</v>
      </c>
      <c r="K5" s="14">
        <v>191.3</v>
      </c>
      <c r="L5" s="26">
        <f>H5+I5+J5+K5</f>
        <v>756</v>
      </c>
      <c r="M5" s="14">
        <v>190</v>
      </c>
      <c r="N5" s="14">
        <v>189.9</v>
      </c>
      <c r="O5" s="14">
        <v>205.9</v>
      </c>
      <c r="P5" s="14">
        <v>197.6</v>
      </c>
      <c r="Q5" s="26">
        <f>M5+N5+O5+P5</f>
        <v>783.4</v>
      </c>
      <c r="R5" s="14">
        <v>198.7</v>
      </c>
      <c r="S5" s="14">
        <v>198</v>
      </c>
      <c r="T5" s="14">
        <v>213.5</v>
      </c>
      <c r="U5" s="14">
        <v>197.9</v>
      </c>
      <c r="V5" s="26">
        <v>808.2</v>
      </c>
      <c r="W5" s="65"/>
    </row>
    <row r="6" spans="1:23" ht="13.5" customHeight="1" x14ac:dyDescent="0.25">
      <c r="A6" s="12" t="s">
        <v>56</v>
      </c>
      <c r="B6" s="13"/>
      <c r="C6" s="54"/>
      <c r="D6" s="54">
        <v>-2</v>
      </c>
      <c r="E6" s="54"/>
      <c r="F6" s="54"/>
      <c r="G6" s="32">
        <f>C6+D6+E6+F6</f>
        <v>-2</v>
      </c>
      <c r="H6" s="54"/>
      <c r="I6" s="54"/>
      <c r="J6" s="54"/>
      <c r="K6" s="54"/>
      <c r="L6" s="32"/>
      <c r="M6" s="14">
        <v>-10.3</v>
      </c>
      <c r="N6" s="54"/>
      <c r="O6" s="54"/>
      <c r="P6" s="14">
        <v>-6.3</v>
      </c>
      <c r="Q6" s="26">
        <f>M6+N6+O6+P6</f>
        <v>-16.600000000000001</v>
      </c>
      <c r="R6" s="14">
        <v>-4.0999999999999996</v>
      </c>
      <c r="S6" s="14">
        <v>-2.1</v>
      </c>
      <c r="T6" s="14"/>
      <c r="U6" s="14">
        <v>-39.6</v>
      </c>
      <c r="V6" s="26">
        <v>-45.8</v>
      </c>
      <c r="W6" s="65"/>
    </row>
    <row r="7" spans="1:23" s="22" customFormat="1" ht="13.5" customHeight="1" x14ac:dyDescent="0.25">
      <c r="A7" s="19"/>
      <c r="B7" s="20" t="s">
        <v>57</v>
      </c>
      <c r="C7" s="21">
        <f t="shared" ref="C7:D7" si="0">C5/C4</f>
        <v>0.3463042628079781</v>
      </c>
      <c r="D7" s="21">
        <f t="shared" si="0"/>
        <v>0.34400767018216682</v>
      </c>
      <c r="E7" s="21">
        <f t="shared" ref="E7:F7" si="1">E5/E4</f>
        <v>0.36310861423220975</v>
      </c>
      <c r="F7" s="21">
        <f t="shared" si="1"/>
        <v>0.32865268396729469</v>
      </c>
      <c r="G7" s="30">
        <f>G5/G4</f>
        <v>0.3452923221413477</v>
      </c>
      <c r="H7" s="21">
        <f t="shared" ref="H7:I7" si="2">H5/H4</f>
        <v>0.33981841763942927</v>
      </c>
      <c r="I7" s="21">
        <f t="shared" si="2"/>
        <v>0.342969776609724</v>
      </c>
      <c r="J7" s="21">
        <f t="shared" ref="J7:K7" si="3">J5/J4</f>
        <v>0.36460436937763901</v>
      </c>
      <c r="K7" s="21">
        <f t="shared" si="3"/>
        <v>0.33960589383987222</v>
      </c>
      <c r="L7" s="30">
        <f>L5/L4</f>
        <v>0.34672537149146943</v>
      </c>
      <c r="M7" s="21">
        <f t="shared" ref="M7:P7" si="4">M5/M4</f>
        <v>0.35547240411599623</v>
      </c>
      <c r="N7" s="21">
        <f t="shared" si="4"/>
        <v>0.35075729589951982</v>
      </c>
      <c r="O7" s="21">
        <f t="shared" si="4"/>
        <v>0.38421347266281025</v>
      </c>
      <c r="P7" s="21">
        <f t="shared" si="4"/>
        <v>0.34086596515439016</v>
      </c>
      <c r="Q7" s="30">
        <f>Q5/Q4</f>
        <v>0.35747205110654801</v>
      </c>
      <c r="R7" s="21">
        <f t="shared" ref="R7:S7" si="5">R5/R4</f>
        <v>0.3575026988125225</v>
      </c>
      <c r="S7" s="21">
        <f t="shared" si="5"/>
        <v>0.35843591600289648</v>
      </c>
      <c r="T7" s="21">
        <f t="shared" ref="T7:U7" si="6">T5/T4</f>
        <v>0.38084195504816265</v>
      </c>
      <c r="U7" s="21">
        <f t="shared" si="6"/>
        <v>0.33639299677035528</v>
      </c>
      <c r="V7" s="30">
        <f>V5/V4</f>
        <v>0.3580700899384166</v>
      </c>
    </row>
    <row r="8" spans="1:23" ht="13.5" customHeight="1" x14ac:dyDescent="0.25">
      <c r="A8" s="12" t="s">
        <v>58</v>
      </c>
      <c r="B8" s="13"/>
      <c r="C8" s="11">
        <v>111.4</v>
      </c>
      <c r="D8" s="11">
        <v>113.46</v>
      </c>
      <c r="E8" s="11">
        <v>127.9</v>
      </c>
      <c r="F8" s="11">
        <v>119.1</v>
      </c>
      <c r="G8" s="26">
        <f>C8+D8+E8+F8</f>
        <v>471.86</v>
      </c>
      <c r="H8" s="11">
        <v>116.9</v>
      </c>
      <c r="I8" s="11">
        <v>115.7</v>
      </c>
      <c r="J8" s="11">
        <v>131.30000000000001</v>
      </c>
      <c r="K8" s="11">
        <v>123.48</v>
      </c>
      <c r="L8" s="26">
        <f>H8+I8+J8+K8</f>
        <v>487.38000000000005</v>
      </c>
      <c r="M8" s="11">
        <v>121.9</v>
      </c>
      <c r="N8" s="11">
        <v>121.3</v>
      </c>
      <c r="O8" s="11">
        <v>136</v>
      </c>
      <c r="P8" s="11">
        <v>124.9</v>
      </c>
      <c r="Q8" s="26">
        <f>M8+N8+O8+P8</f>
        <v>504.1</v>
      </c>
      <c r="R8" s="11">
        <v>125.7</v>
      </c>
      <c r="S8" s="11">
        <v>124.3</v>
      </c>
      <c r="T8" s="11">
        <v>138.6</v>
      </c>
      <c r="U8" s="11">
        <v>123.2</v>
      </c>
      <c r="V8" s="26">
        <v>511.7</v>
      </c>
    </row>
    <row r="9" spans="1:23" ht="13.5" customHeight="1" x14ac:dyDescent="0.25">
      <c r="A9" s="12"/>
      <c r="B9" s="20" t="s">
        <v>59</v>
      </c>
      <c r="C9" s="21">
        <f t="shared" ref="C9:D9" si="7">C8/C4</f>
        <v>0.21783339851388347</v>
      </c>
      <c r="D9" s="21">
        <f t="shared" si="7"/>
        <v>0.21756471716203257</v>
      </c>
      <c r="E9" s="21">
        <f t="shared" ref="E9:H9" si="8">E8/E4</f>
        <v>0.23951310861423222</v>
      </c>
      <c r="F9" s="21">
        <f t="shared" si="8"/>
        <v>0.21169569854248133</v>
      </c>
      <c r="G9" s="30">
        <f t="shared" si="8"/>
        <v>0.22158253111058934</v>
      </c>
      <c r="H9" s="21">
        <f t="shared" si="8"/>
        <v>0.21660181582360569</v>
      </c>
      <c r="I9" s="21">
        <f t="shared" ref="I9:J9" si="9">I8/I4</f>
        <v>0.21719541956072835</v>
      </c>
      <c r="J9" s="21">
        <f t="shared" si="9"/>
        <v>0.24105011933174225</v>
      </c>
      <c r="K9" s="21">
        <f t="shared" ref="K9:Q9" si="10">K8/K4</f>
        <v>0.21920823717379728</v>
      </c>
      <c r="L9" s="30">
        <f t="shared" si="10"/>
        <v>0.22352779306549259</v>
      </c>
      <c r="M9" s="21">
        <f t="shared" si="10"/>
        <v>0.22806361085126287</v>
      </c>
      <c r="N9" s="21">
        <f t="shared" si="10"/>
        <v>0.22404876246767641</v>
      </c>
      <c r="O9" s="21">
        <f t="shared" si="10"/>
        <v>0.25377869005411458</v>
      </c>
      <c r="P9" s="21">
        <f t="shared" si="10"/>
        <v>0.21545627048473348</v>
      </c>
      <c r="Q9" s="30">
        <f t="shared" si="10"/>
        <v>0.23002509696554871</v>
      </c>
      <c r="R9" s="21">
        <f t="shared" ref="R9:S9" si="11">R8/R4</f>
        <v>0.22616048938467076</v>
      </c>
      <c r="S9" s="21">
        <f t="shared" si="11"/>
        <v>0.22501810282404056</v>
      </c>
      <c r="T9" s="21">
        <f t="shared" ref="T9:V9" si="12">T8/T4</f>
        <v>0.247235105244381</v>
      </c>
      <c r="U9" s="21">
        <f t="shared" si="12"/>
        <v>0.20941696413394528</v>
      </c>
      <c r="V9" s="30">
        <f t="shared" si="12"/>
        <v>0.22670683620575074</v>
      </c>
    </row>
    <row r="10" spans="1:23" ht="13.5" customHeight="1" x14ac:dyDescent="0.25">
      <c r="A10" s="12" t="s">
        <v>60</v>
      </c>
      <c r="B10" s="13"/>
      <c r="C10" s="23">
        <v>0.55000000000000004</v>
      </c>
      <c r="D10" s="23">
        <v>0.56000000000000005</v>
      </c>
      <c r="E10" s="23">
        <v>0.63</v>
      </c>
      <c r="F10" s="23">
        <v>0.6</v>
      </c>
      <c r="G10" s="31">
        <f>C10+D10+E10+F10+0.01</f>
        <v>2.35</v>
      </c>
      <c r="H10" s="23">
        <v>0.56999999999999995</v>
      </c>
      <c r="I10" s="23">
        <v>0.56000000000000005</v>
      </c>
      <c r="J10" s="23">
        <v>0.63</v>
      </c>
      <c r="K10" s="23">
        <v>0.61</v>
      </c>
      <c r="L10" s="31">
        <f>H10+I10+J10+K10</f>
        <v>2.3699999999999997</v>
      </c>
      <c r="M10" s="23">
        <v>0.56999999999999995</v>
      </c>
      <c r="N10" s="23">
        <v>0.56999999999999995</v>
      </c>
      <c r="O10" s="23">
        <v>0.63</v>
      </c>
      <c r="P10" s="23">
        <v>0.57999999999999996</v>
      </c>
      <c r="Q10" s="31">
        <f>M10+N10+O10+P10</f>
        <v>2.35</v>
      </c>
      <c r="R10" s="23">
        <v>0.57999999999999996</v>
      </c>
      <c r="S10" s="23">
        <v>0.56999999999999995</v>
      </c>
      <c r="T10" s="23">
        <v>0.64</v>
      </c>
      <c r="U10" s="23">
        <v>0.56000000000000005</v>
      </c>
      <c r="V10" s="31">
        <v>2.36</v>
      </c>
    </row>
    <row r="11" spans="1:23" ht="13.5" customHeight="1" x14ac:dyDescent="0.25">
      <c r="A11" s="12" t="s">
        <v>61</v>
      </c>
      <c r="B11" s="13"/>
      <c r="C11" s="14">
        <v>50.3</v>
      </c>
      <c r="D11" s="14">
        <v>53.3</v>
      </c>
      <c r="E11" s="14">
        <v>62.9</v>
      </c>
      <c r="F11" s="14">
        <v>88.3</v>
      </c>
      <c r="G11" s="26">
        <f>C11+D11+E11+F11</f>
        <v>254.8</v>
      </c>
      <c r="H11" s="14">
        <v>56.6</v>
      </c>
      <c r="I11" s="14">
        <v>63.8</v>
      </c>
      <c r="J11" s="14">
        <v>72.3</v>
      </c>
      <c r="K11" s="14">
        <v>90.8</v>
      </c>
      <c r="L11" s="26">
        <f>H11+I11+J11+K11</f>
        <v>283.5</v>
      </c>
      <c r="M11" s="14">
        <v>58</v>
      </c>
      <c r="N11" s="14">
        <v>80.599999999999994</v>
      </c>
      <c r="O11" s="14">
        <v>76.8</v>
      </c>
      <c r="P11" s="14">
        <v>79.599999999999994</v>
      </c>
      <c r="Q11" s="26">
        <f>M11+N11+O11+P11</f>
        <v>295</v>
      </c>
      <c r="R11" s="14">
        <v>65</v>
      </c>
      <c r="S11" s="14">
        <v>75.8</v>
      </c>
      <c r="T11" s="14">
        <v>64.5</v>
      </c>
      <c r="U11" s="14">
        <v>74.400000000000006</v>
      </c>
      <c r="V11" s="26">
        <v>279.7</v>
      </c>
    </row>
    <row r="12" spans="1:23" s="22" customFormat="1" ht="13.5" customHeight="1" x14ac:dyDescent="0.25">
      <c r="A12" s="19"/>
      <c r="B12" s="20" t="s">
        <v>62</v>
      </c>
      <c r="C12" s="21">
        <f t="shared" ref="C12:D12" si="13">C11/C4</f>
        <v>9.835745013687916E-2</v>
      </c>
      <c r="D12" s="21">
        <f t="shared" si="13"/>
        <v>0.1022051773729626</v>
      </c>
      <c r="E12" s="21">
        <f t="shared" ref="E12:F12" si="14">E11/E4</f>
        <v>0.11779026217228464</v>
      </c>
      <c r="F12" s="21">
        <f t="shared" si="14"/>
        <v>0.15694987557767506</v>
      </c>
      <c r="G12" s="30">
        <f>G11/G4</f>
        <v>0.11965250058699226</v>
      </c>
      <c r="H12" s="21">
        <f t="shared" ref="H12:I12" si="15">H11/H4</f>
        <v>0.10487307763572354</v>
      </c>
      <c r="I12" s="21">
        <f t="shared" si="15"/>
        <v>0.11976722357799886</v>
      </c>
      <c r="J12" s="21">
        <f t="shared" ref="J12:K12" si="16">J11/J4</f>
        <v>0.13273361483385349</v>
      </c>
      <c r="K12" s="21">
        <f t="shared" si="16"/>
        <v>0.16119296999822474</v>
      </c>
      <c r="L12" s="30">
        <f>L11/L4</f>
        <v>0.13002201430930105</v>
      </c>
      <c r="M12" s="21">
        <f t="shared" ref="M12:P12" si="17">M11/M4</f>
        <v>0.10851262862488306</v>
      </c>
      <c r="N12" s="21">
        <f t="shared" si="17"/>
        <v>0.14887329146656816</v>
      </c>
      <c r="O12" s="21">
        <f t="shared" si="17"/>
        <v>0.14331031908938235</v>
      </c>
      <c r="P12" s="21">
        <f t="shared" si="17"/>
        <v>0.13731240296705191</v>
      </c>
      <c r="Q12" s="30">
        <f>Q11/Q4</f>
        <v>0.13461099703399498</v>
      </c>
      <c r="R12" s="21">
        <f t="shared" ref="R12:S12" si="18">R11/R4</f>
        <v>0.11694854264123787</v>
      </c>
      <c r="S12" s="21">
        <f t="shared" si="18"/>
        <v>0.13721940622737147</v>
      </c>
      <c r="T12" s="21">
        <f t="shared" ref="T12:U12" si="19">T11/T4</f>
        <v>0.11505529789511237</v>
      </c>
      <c r="U12" s="21">
        <f t="shared" si="19"/>
        <v>0.12646608873023971</v>
      </c>
      <c r="V12" s="30">
        <f>V11/V4</f>
        <v>0.12392007443179301</v>
      </c>
    </row>
    <row r="13" spans="1:23" ht="13.5" customHeight="1" x14ac:dyDescent="0.25">
      <c r="A13" s="12" t="s">
        <v>63</v>
      </c>
      <c r="B13" s="13"/>
      <c r="C13" s="14">
        <f>14.2+8.4</f>
        <v>22.6</v>
      </c>
      <c r="D13" s="14">
        <v>13.4</v>
      </c>
      <c r="E13" s="14">
        <f>4+10</f>
        <v>14</v>
      </c>
      <c r="F13" s="14">
        <f>2.1+6.9</f>
        <v>9</v>
      </c>
      <c r="G13" s="26">
        <f>C13+D13+E13+F13</f>
        <v>59</v>
      </c>
      <c r="H13" s="14">
        <v>8.9</v>
      </c>
      <c r="I13" s="14">
        <f>1.6+4.1</f>
        <v>5.6999999999999993</v>
      </c>
      <c r="J13" s="14">
        <v>5.2</v>
      </c>
      <c r="K13" s="14">
        <v>29.5</v>
      </c>
      <c r="L13" s="26">
        <f>H13+I13+J13+K13</f>
        <v>49.3</v>
      </c>
      <c r="M13" s="14">
        <f>30.5+10.2</f>
        <v>40.700000000000003</v>
      </c>
      <c r="N13" s="14">
        <f>16.5+3.6</f>
        <v>20.100000000000001</v>
      </c>
      <c r="O13" s="14">
        <v>20.8</v>
      </c>
      <c r="P13" s="14">
        <f>62.3+12.8</f>
        <v>75.099999999999994</v>
      </c>
      <c r="Q13" s="26">
        <f>M13+N13+O13+P13</f>
        <v>156.69999999999999</v>
      </c>
      <c r="R13" s="14">
        <f>6.2+7.5</f>
        <v>13.7</v>
      </c>
      <c r="S13" s="14">
        <v>14.6</v>
      </c>
      <c r="T13" s="14">
        <f>16.9+3.7</f>
        <v>20.599999999999998</v>
      </c>
      <c r="U13" s="14">
        <f>3.8+12.7+25.7</f>
        <v>42.2</v>
      </c>
      <c r="V13" s="26">
        <v>91</v>
      </c>
    </row>
    <row r="14" spans="1:23" s="2" customFormat="1" ht="13.5" customHeight="1" x14ac:dyDescent="0.25">
      <c r="A14" s="12" t="s">
        <v>64</v>
      </c>
      <c r="B14" s="17"/>
      <c r="C14" s="14">
        <f t="shared" ref="C14:J14" si="20">C11+C13</f>
        <v>72.900000000000006</v>
      </c>
      <c r="D14" s="14">
        <f t="shared" si="20"/>
        <v>66.7</v>
      </c>
      <c r="E14" s="14">
        <f t="shared" si="20"/>
        <v>76.900000000000006</v>
      </c>
      <c r="F14" s="14">
        <f t="shared" si="20"/>
        <v>97.3</v>
      </c>
      <c r="G14" s="26">
        <f>G11+G13</f>
        <v>313.8</v>
      </c>
      <c r="H14" s="14">
        <f t="shared" si="20"/>
        <v>65.5</v>
      </c>
      <c r="I14" s="14">
        <f t="shared" si="20"/>
        <v>69.5</v>
      </c>
      <c r="J14" s="14">
        <f t="shared" si="20"/>
        <v>77.5</v>
      </c>
      <c r="K14" s="14">
        <f t="shared" ref="K14" si="21">K11+K13</f>
        <v>120.3</v>
      </c>
      <c r="L14" s="26">
        <f>L11+L13</f>
        <v>332.8</v>
      </c>
      <c r="M14" s="14">
        <f t="shared" ref="M14:P14" si="22">M11+M13</f>
        <v>98.7</v>
      </c>
      <c r="N14" s="14">
        <f t="shared" si="22"/>
        <v>100.69999999999999</v>
      </c>
      <c r="O14" s="14">
        <f t="shared" si="22"/>
        <v>97.6</v>
      </c>
      <c r="P14" s="14">
        <f t="shared" si="22"/>
        <v>154.69999999999999</v>
      </c>
      <c r="Q14" s="26">
        <f>Q11+Q13</f>
        <v>451.7</v>
      </c>
      <c r="R14" s="14">
        <f t="shared" ref="R14:T14" si="23">R11+R13</f>
        <v>78.7</v>
      </c>
      <c r="S14" s="14">
        <f t="shared" si="23"/>
        <v>90.399999999999991</v>
      </c>
      <c r="T14" s="14">
        <f t="shared" si="23"/>
        <v>85.1</v>
      </c>
      <c r="U14" s="14">
        <v>116.6</v>
      </c>
      <c r="V14" s="26">
        <v>370.7</v>
      </c>
    </row>
    <row r="15" spans="1:23" ht="13.5" customHeight="1" x14ac:dyDescent="0.25">
      <c r="A15" s="6" t="s">
        <v>65</v>
      </c>
      <c r="B15" s="7"/>
      <c r="C15" s="8"/>
      <c r="D15" s="8"/>
      <c r="E15" s="8"/>
      <c r="F15" s="8"/>
      <c r="G15" s="25"/>
      <c r="H15" s="8"/>
      <c r="I15" s="8"/>
      <c r="J15" s="8"/>
      <c r="K15" s="8"/>
      <c r="L15" s="25"/>
      <c r="M15" s="8"/>
      <c r="N15" s="8"/>
      <c r="O15" s="8"/>
      <c r="P15" s="8"/>
      <c r="Q15" s="25"/>
      <c r="R15" s="8"/>
      <c r="S15" s="8"/>
      <c r="T15" s="8"/>
      <c r="U15" s="8"/>
      <c r="V15" s="25"/>
    </row>
    <row r="16" spans="1:23" ht="13.5" customHeight="1" x14ac:dyDescent="0.25">
      <c r="A16" s="12" t="s">
        <v>54</v>
      </c>
      <c r="B16" s="18"/>
      <c r="C16" s="11">
        <v>312.7</v>
      </c>
      <c r="D16" s="11">
        <v>318.7</v>
      </c>
      <c r="E16" s="11">
        <v>330.4</v>
      </c>
      <c r="F16" s="11">
        <v>339.2</v>
      </c>
      <c r="G16" s="26">
        <f>C16+D16+E16+F16</f>
        <v>1301</v>
      </c>
      <c r="H16" s="11">
        <v>325.39999999999998</v>
      </c>
      <c r="I16" s="11">
        <v>326.10000000000002</v>
      </c>
      <c r="J16" s="11">
        <v>340.1</v>
      </c>
      <c r="K16" s="11">
        <v>343</v>
      </c>
      <c r="L16" s="26">
        <f>H16+I16+J16+K16</f>
        <v>1334.6</v>
      </c>
      <c r="M16" s="11">
        <v>323.10000000000002</v>
      </c>
      <c r="N16" s="11">
        <v>323.2</v>
      </c>
      <c r="O16" s="11">
        <v>337.7</v>
      </c>
      <c r="P16" s="11">
        <v>344.5</v>
      </c>
      <c r="Q16" s="26">
        <f>M16+N16+O16+P16</f>
        <v>1328.5</v>
      </c>
      <c r="R16" s="11">
        <v>329.4</v>
      </c>
      <c r="S16" s="11">
        <v>331.1</v>
      </c>
      <c r="T16" s="11">
        <v>340.6</v>
      </c>
      <c r="U16" s="11">
        <v>351.1</v>
      </c>
      <c r="V16" s="26">
        <v>1352.2</v>
      </c>
      <c r="W16" s="45"/>
    </row>
    <row r="17" spans="1:23" ht="13.5" customHeight="1" x14ac:dyDescent="0.25">
      <c r="A17" s="12" t="s">
        <v>55</v>
      </c>
      <c r="B17" s="18"/>
      <c r="C17" s="14">
        <v>121.3</v>
      </c>
      <c r="D17" s="14">
        <v>122.4</v>
      </c>
      <c r="E17" s="14">
        <v>130.5</v>
      </c>
      <c r="F17" s="14">
        <v>123.2</v>
      </c>
      <c r="G17" s="26">
        <f>C17+D17+E17+F17</f>
        <v>497.4</v>
      </c>
      <c r="H17" s="14">
        <v>122.7</v>
      </c>
      <c r="I17" s="14">
        <v>127.8</v>
      </c>
      <c r="J17" s="14">
        <v>138.69999999999999</v>
      </c>
      <c r="K17" s="14">
        <v>131.6</v>
      </c>
      <c r="L17" s="26">
        <f>H17+I17+J17+K17</f>
        <v>520.79999999999995</v>
      </c>
      <c r="M17" s="14">
        <v>131.6</v>
      </c>
      <c r="N17" s="14">
        <v>134.1</v>
      </c>
      <c r="O17" s="14">
        <v>144.19999999999999</v>
      </c>
      <c r="P17" s="14">
        <v>134.69999999999999</v>
      </c>
      <c r="Q17" s="26">
        <f>M17+N17+O17+P17</f>
        <v>544.59999999999991</v>
      </c>
      <c r="R17" s="14">
        <v>134.9</v>
      </c>
      <c r="S17" s="14">
        <v>138.9</v>
      </c>
      <c r="T17" s="14">
        <v>144.9</v>
      </c>
      <c r="U17" s="14">
        <v>131</v>
      </c>
      <c r="V17" s="26">
        <v>549.70000000000005</v>
      </c>
    </row>
    <row r="18" spans="1:23" ht="13.5" customHeight="1" x14ac:dyDescent="0.25">
      <c r="A18" s="12" t="s">
        <v>56</v>
      </c>
      <c r="B18" s="18"/>
      <c r="C18" s="14"/>
      <c r="D18" s="14">
        <v>-1.6</v>
      </c>
      <c r="E18" s="14"/>
      <c r="F18" s="14"/>
      <c r="G18" s="26">
        <f>C18+D18+E18+F18</f>
        <v>-1.6</v>
      </c>
      <c r="H18" s="14"/>
      <c r="I18" s="14"/>
      <c r="J18" s="14"/>
      <c r="K18" s="14"/>
      <c r="L18" s="26"/>
      <c r="M18" s="14">
        <v>-4.9000000000000004</v>
      </c>
      <c r="N18" s="14"/>
      <c r="O18" s="14"/>
      <c r="P18" s="14">
        <v>-0.4</v>
      </c>
      <c r="Q18" s="26">
        <f>M18+N18+O18+P18</f>
        <v>-5.3000000000000007</v>
      </c>
      <c r="R18" s="14">
        <v>-1.9</v>
      </c>
      <c r="S18" s="14">
        <v>-1.2</v>
      </c>
      <c r="T18" s="14"/>
      <c r="U18" s="14">
        <v>-21.8</v>
      </c>
      <c r="V18" s="26">
        <v>-24.9</v>
      </c>
    </row>
    <row r="19" spans="1:23" s="22" customFormat="1" ht="13.5" customHeight="1" x14ac:dyDescent="0.25">
      <c r="A19" s="19"/>
      <c r="B19" s="20" t="s">
        <v>57</v>
      </c>
      <c r="C19" s="21">
        <f t="shared" ref="C19:D19" si="24">C17/C16</f>
        <v>0.3879117364886473</v>
      </c>
      <c r="D19" s="21">
        <f t="shared" si="24"/>
        <v>0.38406024474427364</v>
      </c>
      <c r="E19" s="21">
        <f t="shared" ref="E19:F19" si="25">E17/E16</f>
        <v>0.39497578692493951</v>
      </c>
      <c r="F19" s="21">
        <f t="shared" si="25"/>
        <v>0.36320754716981135</v>
      </c>
      <c r="G19" s="30">
        <f>G17/G16</f>
        <v>0.38232129131437353</v>
      </c>
      <c r="H19" s="21">
        <f t="shared" ref="H19:I19" si="26">H17/H16</f>
        <v>0.3770743700061463</v>
      </c>
      <c r="I19" s="21">
        <f t="shared" si="26"/>
        <v>0.39190432382704687</v>
      </c>
      <c r="J19" s="21">
        <f t="shared" ref="J19:K19" si="27">J17/J16</f>
        <v>0.40782122905027929</v>
      </c>
      <c r="K19" s="21">
        <f t="shared" si="27"/>
        <v>0.3836734693877551</v>
      </c>
      <c r="L19" s="30">
        <f>L17/L16</f>
        <v>0.39022928218192715</v>
      </c>
      <c r="M19" s="21">
        <f t="shared" ref="M19:P19" si="28">M17/M16</f>
        <v>0.4073042401733209</v>
      </c>
      <c r="N19" s="21">
        <f t="shared" si="28"/>
        <v>0.41491336633663367</v>
      </c>
      <c r="O19" s="21">
        <f t="shared" si="28"/>
        <v>0.42700621853716314</v>
      </c>
      <c r="P19" s="21">
        <f t="shared" si="28"/>
        <v>0.39100145137880982</v>
      </c>
      <c r="Q19" s="30">
        <f>Q17/Q16</f>
        <v>0.40993601806548735</v>
      </c>
      <c r="R19" s="21">
        <f t="shared" ref="R19:S19" si="29">R17/R16</f>
        <v>0.40953248330297515</v>
      </c>
      <c r="S19" s="21">
        <f t="shared" si="29"/>
        <v>0.41951072183630322</v>
      </c>
      <c r="T19" s="21">
        <f t="shared" ref="T19:U19" si="30">T17/T16</f>
        <v>0.42542571931884909</v>
      </c>
      <c r="U19" s="21">
        <f t="shared" si="30"/>
        <v>0.37311307319851894</v>
      </c>
      <c r="V19" s="30">
        <f>V17/V16</f>
        <v>0.40652270374205002</v>
      </c>
    </row>
    <row r="20" spans="1:23" ht="13.5" customHeight="1" x14ac:dyDescent="0.25">
      <c r="A20" s="12" t="s">
        <v>58</v>
      </c>
      <c r="B20" s="18"/>
      <c r="C20" s="14">
        <v>77.599999999999994</v>
      </c>
      <c r="D20" s="14">
        <v>79</v>
      </c>
      <c r="E20" s="14">
        <v>87</v>
      </c>
      <c r="F20" s="14">
        <v>79.8</v>
      </c>
      <c r="G20" s="26">
        <f>C20+D20+E20+F20</f>
        <v>323.39999999999998</v>
      </c>
      <c r="H20" s="14">
        <v>79.099999999999994</v>
      </c>
      <c r="I20" s="14">
        <v>83.8</v>
      </c>
      <c r="J20" s="14">
        <v>94.5</v>
      </c>
      <c r="K20" s="14">
        <v>87</v>
      </c>
      <c r="L20" s="26">
        <f>H20+I20+J20+K20</f>
        <v>344.4</v>
      </c>
      <c r="M20" s="14">
        <v>86.3</v>
      </c>
      <c r="N20" s="14">
        <v>88.7</v>
      </c>
      <c r="O20" s="14">
        <v>98.3</v>
      </c>
      <c r="P20" s="14">
        <v>87.47</v>
      </c>
      <c r="Q20" s="26">
        <f>M20+N20+O20+P20</f>
        <v>360.77</v>
      </c>
      <c r="R20" s="14">
        <v>88.3</v>
      </c>
      <c r="S20" s="14">
        <v>90.3</v>
      </c>
      <c r="T20" s="14">
        <v>96.6</v>
      </c>
      <c r="U20" s="14">
        <v>83</v>
      </c>
      <c r="V20" s="26">
        <v>358.2</v>
      </c>
    </row>
    <row r="21" spans="1:23" ht="13.5" customHeight="1" x14ac:dyDescent="0.25">
      <c r="A21" s="12" t="s">
        <v>66</v>
      </c>
      <c r="B21" s="18"/>
      <c r="C21" s="14">
        <v>38.4</v>
      </c>
      <c r="D21" s="14">
        <v>44.5</v>
      </c>
      <c r="E21" s="14">
        <v>45.2</v>
      </c>
      <c r="F21" s="14">
        <v>62.4</v>
      </c>
      <c r="G21" s="26">
        <f>C21+D21+E21+F21</f>
        <v>190.50000000000003</v>
      </c>
      <c r="H21" s="14">
        <v>43.5</v>
      </c>
      <c r="I21" s="14">
        <v>45</v>
      </c>
      <c r="J21" s="14">
        <v>51.4</v>
      </c>
      <c r="K21" s="14">
        <v>73.099999999999994</v>
      </c>
      <c r="L21" s="26">
        <f>H21+I21+J21+K21</f>
        <v>213</v>
      </c>
      <c r="M21" s="14">
        <v>43.3</v>
      </c>
      <c r="N21" s="14">
        <v>57.6</v>
      </c>
      <c r="O21" s="14">
        <v>67.099999999999994</v>
      </c>
      <c r="P21" s="14">
        <v>61.4</v>
      </c>
      <c r="Q21" s="26">
        <f>M21+N21+O21+P21</f>
        <v>229.4</v>
      </c>
      <c r="R21" s="14">
        <v>46.8</v>
      </c>
      <c r="S21" s="14">
        <v>56.6</v>
      </c>
      <c r="T21" s="14">
        <v>55.4</v>
      </c>
      <c r="U21" s="14">
        <v>73.400000000000006</v>
      </c>
      <c r="V21" s="26">
        <v>232.2</v>
      </c>
    </row>
    <row r="22" spans="1:23" ht="13.5" customHeight="1" x14ac:dyDescent="0.25">
      <c r="A22" s="6" t="s">
        <v>67</v>
      </c>
      <c r="B22" s="8"/>
      <c r="C22" s="8"/>
      <c r="D22" s="8"/>
      <c r="E22" s="8"/>
      <c r="F22" s="8"/>
      <c r="G22" s="25"/>
      <c r="H22" s="8"/>
      <c r="I22" s="8"/>
      <c r="J22" s="8"/>
      <c r="K22" s="8"/>
      <c r="L22" s="25"/>
      <c r="M22" s="8"/>
      <c r="N22" s="8"/>
      <c r="O22" s="8"/>
      <c r="P22" s="8"/>
      <c r="Q22" s="25"/>
      <c r="R22" s="8"/>
      <c r="S22" s="8"/>
      <c r="T22" s="8"/>
      <c r="U22" s="8"/>
      <c r="V22" s="25"/>
    </row>
    <row r="23" spans="1:23" ht="13.5" customHeight="1" x14ac:dyDescent="0.25">
      <c r="A23" s="12" t="s">
        <v>54</v>
      </c>
      <c r="C23" s="11">
        <v>198.7</v>
      </c>
      <c r="D23" s="11">
        <v>202.9</v>
      </c>
      <c r="E23" s="11">
        <v>203.6</v>
      </c>
      <c r="F23" s="11">
        <v>223.4</v>
      </c>
      <c r="G23" s="26">
        <f>C23+D23+E23+F23</f>
        <v>828.6</v>
      </c>
      <c r="H23" s="11">
        <v>214.2</v>
      </c>
      <c r="I23" s="11">
        <v>206.6</v>
      </c>
      <c r="J23" s="11">
        <v>204.6</v>
      </c>
      <c r="K23" s="11">
        <v>220.3</v>
      </c>
      <c r="L23" s="26">
        <f>H23+I23+J23+K23</f>
        <v>845.7</v>
      </c>
      <c r="M23" s="11">
        <v>186</v>
      </c>
      <c r="N23" s="11">
        <v>196</v>
      </c>
      <c r="O23" s="11">
        <v>175.89999999999998</v>
      </c>
      <c r="P23" s="11">
        <v>196.2</v>
      </c>
      <c r="Q23" s="26">
        <v>754.1</v>
      </c>
      <c r="R23" s="11">
        <v>186.5</v>
      </c>
      <c r="S23" s="11">
        <v>183.4</v>
      </c>
      <c r="T23" s="11">
        <v>185.8</v>
      </c>
      <c r="U23" s="11">
        <v>193.8</v>
      </c>
      <c r="V23" s="26">
        <v>749.6</v>
      </c>
      <c r="W23" s="45"/>
    </row>
    <row r="24" spans="1:23" ht="13.5" customHeight="1" x14ac:dyDescent="0.25">
      <c r="A24" s="12" t="s">
        <v>55</v>
      </c>
      <c r="B24" s="18"/>
      <c r="C24" s="14">
        <v>55.9</v>
      </c>
      <c r="D24" s="14">
        <v>57</v>
      </c>
      <c r="E24" s="14">
        <v>63.3</v>
      </c>
      <c r="F24" s="14">
        <v>61.8</v>
      </c>
      <c r="G24" s="26">
        <f>C24+D24+E24+F24</f>
        <v>238</v>
      </c>
      <c r="H24" s="14">
        <v>60.7</v>
      </c>
      <c r="I24" s="14">
        <v>54.8</v>
      </c>
      <c r="J24" s="14">
        <v>59.9</v>
      </c>
      <c r="K24" s="14">
        <v>59.7</v>
      </c>
      <c r="L24" s="26">
        <f>H24+I24+J24+K24</f>
        <v>235.10000000000002</v>
      </c>
      <c r="M24" s="14">
        <v>59.6</v>
      </c>
      <c r="N24" s="14">
        <v>61.5</v>
      </c>
      <c r="O24" s="14">
        <v>67.5</v>
      </c>
      <c r="P24" s="14">
        <v>62.1</v>
      </c>
      <c r="Q24" s="26">
        <v>250.70000000000002</v>
      </c>
      <c r="R24" s="14">
        <v>61.9</v>
      </c>
      <c r="S24" s="14">
        <v>61.4</v>
      </c>
      <c r="T24" s="14">
        <v>70</v>
      </c>
      <c r="U24" s="14">
        <v>63.2</v>
      </c>
      <c r="V24" s="26">
        <v>256.5</v>
      </c>
      <c r="W24" s="45"/>
    </row>
    <row r="25" spans="1:23" ht="13.5" customHeight="1" x14ac:dyDescent="0.25">
      <c r="A25" s="12" t="s">
        <v>56</v>
      </c>
      <c r="B25" s="18"/>
      <c r="C25" s="14"/>
      <c r="D25" s="14">
        <v>-0.4</v>
      </c>
      <c r="E25" s="14"/>
      <c r="F25" s="14"/>
      <c r="G25" s="26">
        <f>C25+D25+E25+F25</f>
        <v>-0.4</v>
      </c>
      <c r="H25" s="14"/>
      <c r="I25" s="14"/>
      <c r="J25" s="14"/>
      <c r="K25" s="14"/>
      <c r="L25" s="26"/>
      <c r="M25" s="14">
        <v>-4.7</v>
      </c>
      <c r="N25" s="14"/>
      <c r="O25" s="14"/>
      <c r="P25" s="14">
        <v>-5.3000000000000007</v>
      </c>
      <c r="Q25" s="26">
        <v>-8.3000000000000007</v>
      </c>
      <c r="R25" s="14">
        <v>-1.7</v>
      </c>
      <c r="S25" s="14">
        <v>-0.8</v>
      </c>
      <c r="T25" s="14"/>
      <c r="U25" s="14">
        <v>-15.5</v>
      </c>
      <c r="V25" s="26">
        <v>-17.899999999999999</v>
      </c>
      <c r="W25" s="45"/>
    </row>
    <row r="26" spans="1:23" s="22" customFormat="1" ht="13.5" customHeight="1" x14ac:dyDescent="0.25">
      <c r="A26" s="19"/>
      <c r="B26" s="20" t="s">
        <v>57</v>
      </c>
      <c r="C26" s="21">
        <f t="shared" ref="C26:D26" si="31">C24/C23</f>
        <v>0.28132863613487669</v>
      </c>
      <c r="D26" s="21">
        <f t="shared" si="31"/>
        <v>0.28092656481025136</v>
      </c>
      <c r="E26" s="21">
        <f t="shared" ref="E26:F26" si="32">E24/E23</f>
        <v>0.31090373280943023</v>
      </c>
      <c r="F26" s="21">
        <f t="shared" si="32"/>
        <v>0.27663384064458368</v>
      </c>
      <c r="G26" s="30">
        <f>G24/G23</f>
        <v>0.28723147477673183</v>
      </c>
      <c r="H26" s="21">
        <f t="shared" ref="H26:I26" si="33">H24/H23</f>
        <v>0.28338001867413637</v>
      </c>
      <c r="I26" s="21">
        <f t="shared" si="33"/>
        <v>0.26524685382381413</v>
      </c>
      <c r="J26" s="21">
        <f t="shared" ref="J26:K26" si="34">J24/J23</f>
        <v>0.29276637341153472</v>
      </c>
      <c r="K26" s="21">
        <f t="shared" si="34"/>
        <v>0.27099409895596915</v>
      </c>
      <c r="L26" s="30">
        <f>L24/L23</f>
        <v>0.27799456071893108</v>
      </c>
      <c r="M26" s="20">
        <f t="shared" ref="M26:P26" si="35">M24/M23</f>
        <v>0.32043010752688172</v>
      </c>
      <c r="N26" s="20">
        <f t="shared" si="35"/>
        <v>0.31377551020408162</v>
      </c>
      <c r="O26" s="20">
        <f t="shared" si="35"/>
        <v>0.38374076179647532</v>
      </c>
      <c r="P26" s="20">
        <f t="shared" si="35"/>
        <v>0.31651376146788995</v>
      </c>
      <c r="Q26" s="75">
        <f>Q24/Q23</f>
        <v>0.33244927728417983</v>
      </c>
      <c r="R26" s="20">
        <f t="shared" ref="R26:S26" si="36">R24/R23</f>
        <v>0.33190348525469165</v>
      </c>
      <c r="S26" s="20">
        <f t="shared" si="36"/>
        <v>0.33478735005452559</v>
      </c>
      <c r="T26" s="20">
        <f t="shared" ref="T26:U26" si="37">T24/T23</f>
        <v>0.37674919268030138</v>
      </c>
      <c r="U26" s="20">
        <f t="shared" si="37"/>
        <v>0.32610939112487097</v>
      </c>
      <c r="V26" s="75">
        <f>V24/V23</f>
        <v>0.34218249733191036</v>
      </c>
    </row>
    <row r="27" spans="1:23" ht="13.5" customHeight="1" x14ac:dyDescent="0.25">
      <c r="A27" s="12" t="s">
        <v>58</v>
      </c>
      <c r="B27" s="18"/>
      <c r="C27" s="14">
        <v>33.799999999999997</v>
      </c>
      <c r="D27" s="14">
        <v>34.5</v>
      </c>
      <c r="E27" s="14">
        <v>40.9</v>
      </c>
      <c r="F27" s="14">
        <v>39.299999999999997</v>
      </c>
      <c r="G27" s="26">
        <f>C27+D27+E27+F27</f>
        <v>148.5</v>
      </c>
      <c r="H27" s="14">
        <v>37.799999999999997</v>
      </c>
      <c r="I27" s="14">
        <v>31.9</v>
      </c>
      <c r="J27" s="14">
        <v>36.9</v>
      </c>
      <c r="K27" s="14">
        <v>36.479999999999997</v>
      </c>
      <c r="L27" s="26">
        <f>H27+I27+J27+K27</f>
        <v>143.07999999999998</v>
      </c>
      <c r="M27" s="14">
        <v>38.1</v>
      </c>
      <c r="N27" s="14">
        <v>39.9</v>
      </c>
      <c r="O27" s="14">
        <v>45.6</v>
      </c>
      <c r="P27" s="14">
        <v>39.6</v>
      </c>
      <c r="Q27" s="26">
        <v>163.20000000000002</v>
      </c>
      <c r="R27" s="14">
        <v>39.4</v>
      </c>
      <c r="S27" s="14">
        <v>38.299999999999997</v>
      </c>
      <c r="T27" s="14">
        <v>46.7</v>
      </c>
      <c r="U27" s="14">
        <v>39.6</v>
      </c>
      <c r="V27" s="26">
        <v>164</v>
      </c>
      <c r="W27" s="45"/>
    </row>
    <row r="28" spans="1:23" ht="13.5" customHeight="1" x14ac:dyDescent="0.25">
      <c r="A28" s="12" t="s">
        <v>66</v>
      </c>
      <c r="B28" s="18"/>
      <c r="C28" s="14">
        <v>20.3</v>
      </c>
      <c r="D28" s="14">
        <v>22.2</v>
      </c>
      <c r="E28" s="14">
        <v>21.6</v>
      </c>
      <c r="F28" s="14">
        <v>34.799999999999997</v>
      </c>
      <c r="G28" s="26">
        <f>C28+D28+E28+F28</f>
        <v>98.899999999999991</v>
      </c>
      <c r="H28" s="14">
        <v>22</v>
      </c>
      <c r="I28" s="14">
        <v>24.5</v>
      </c>
      <c r="J28" s="14">
        <v>26.2</v>
      </c>
      <c r="K28" s="14">
        <v>35.799999999999997</v>
      </c>
      <c r="L28" s="26">
        <f>H28+I28+J28+K28</f>
        <v>108.5</v>
      </c>
      <c r="M28" s="14">
        <v>24.599999999999998</v>
      </c>
      <c r="N28" s="14">
        <v>26.3</v>
      </c>
      <c r="O28" s="14">
        <v>25.400000000000002</v>
      </c>
      <c r="P28" s="14">
        <v>30</v>
      </c>
      <c r="Q28" s="26">
        <v>106.3</v>
      </c>
      <c r="R28" s="14">
        <v>24.9</v>
      </c>
      <c r="S28" s="14">
        <v>31</v>
      </c>
      <c r="T28" s="14">
        <v>23.7</v>
      </c>
      <c r="U28" s="14">
        <v>32.9</v>
      </c>
      <c r="V28" s="26">
        <v>112.5</v>
      </c>
      <c r="W28" s="45"/>
    </row>
    <row r="29" spans="1:23" ht="13.5" customHeight="1" x14ac:dyDescent="0.25">
      <c r="A29" s="6" t="s">
        <v>68</v>
      </c>
      <c r="B29" s="8"/>
      <c r="C29" s="8"/>
      <c r="D29" s="8"/>
      <c r="E29" s="8"/>
      <c r="F29" s="8"/>
      <c r="G29" s="25"/>
      <c r="H29" s="8"/>
      <c r="I29" s="8"/>
      <c r="J29" s="8"/>
      <c r="K29" s="8"/>
      <c r="L29" s="25"/>
      <c r="M29" s="8"/>
      <c r="N29" s="8"/>
      <c r="O29" s="8"/>
      <c r="P29" s="8"/>
      <c r="Q29" s="25"/>
      <c r="R29" s="8"/>
      <c r="S29" s="8"/>
      <c r="T29" s="8"/>
      <c r="U29" s="8"/>
      <c r="V29" s="25"/>
    </row>
    <row r="30" spans="1:23" ht="13.5" customHeight="1" x14ac:dyDescent="0.25">
      <c r="A30" s="12" t="s">
        <v>54</v>
      </c>
      <c r="C30" s="11">
        <v>20.9</v>
      </c>
      <c r="D30" s="11">
        <v>19.399999999999999</v>
      </c>
      <c r="E30" s="11">
        <v>17.5</v>
      </c>
      <c r="F30" s="11">
        <v>24</v>
      </c>
      <c r="G30" s="26">
        <f>F30+E30+D30+C30</f>
        <v>81.8</v>
      </c>
      <c r="H30" s="11">
        <v>24.9</v>
      </c>
      <c r="I30" s="11">
        <v>18.399999999999999</v>
      </c>
      <c r="J30" s="11">
        <v>17.900000000000002</v>
      </c>
      <c r="K30" s="11">
        <v>22</v>
      </c>
      <c r="L30" s="26">
        <f>K30+J30+I30+H30</f>
        <v>83.2</v>
      </c>
      <c r="M30" s="11">
        <v>25.4</v>
      </c>
      <c r="N30" s="11">
        <v>22.2</v>
      </c>
      <c r="O30" s="11">
        <v>22.3</v>
      </c>
      <c r="P30" s="11">
        <v>39</v>
      </c>
      <c r="Q30" s="26">
        <f t="shared" ref="Q30:Q35" si="38">M30+N30+O30+P30</f>
        <v>108.89999999999999</v>
      </c>
      <c r="R30" s="11">
        <v>39.799999999999997</v>
      </c>
      <c r="S30" s="11">
        <v>37.9</v>
      </c>
      <c r="T30" s="11">
        <v>34.1</v>
      </c>
      <c r="U30" s="11">
        <v>43.5</v>
      </c>
      <c r="V30" s="26">
        <v>155.4</v>
      </c>
      <c r="W30" s="45"/>
    </row>
    <row r="31" spans="1:23" ht="13.5" customHeight="1" x14ac:dyDescent="0.25">
      <c r="A31" s="12" t="s">
        <v>55</v>
      </c>
      <c r="B31" s="18"/>
      <c r="C31" s="14"/>
      <c r="D31" s="14"/>
      <c r="E31" s="14"/>
      <c r="F31" s="14"/>
      <c r="G31" s="26"/>
      <c r="H31" s="14"/>
      <c r="I31" s="14"/>
      <c r="J31" s="14"/>
      <c r="K31" s="14"/>
      <c r="L31" s="26"/>
      <c r="M31" s="14">
        <v>-1.1000000000000001</v>
      </c>
      <c r="N31" s="14">
        <v>-5.6</v>
      </c>
      <c r="O31" s="14">
        <v>-5.9</v>
      </c>
      <c r="P31" s="14">
        <v>0.8</v>
      </c>
      <c r="Q31" s="26">
        <f t="shared" si="38"/>
        <v>-11.799999999999999</v>
      </c>
      <c r="R31" s="14">
        <v>1.9</v>
      </c>
      <c r="S31" s="14">
        <v>-2.2999999999999998</v>
      </c>
      <c r="T31" s="14">
        <v>-1.4</v>
      </c>
      <c r="U31" s="14">
        <v>3.7</v>
      </c>
      <c r="V31" s="26">
        <v>2</v>
      </c>
    </row>
    <row r="32" spans="1:23" ht="13.5" customHeight="1" x14ac:dyDescent="0.25">
      <c r="A32" s="12" t="s">
        <v>56</v>
      </c>
      <c r="B32" s="18"/>
      <c r="C32" s="71"/>
      <c r="D32" s="71"/>
      <c r="E32" s="71"/>
      <c r="F32" s="71"/>
      <c r="G32" s="72"/>
      <c r="H32" s="71"/>
      <c r="I32" s="71"/>
      <c r="J32" s="71"/>
      <c r="K32" s="71"/>
      <c r="L32" s="72"/>
      <c r="M32" s="14">
        <v>-0.7</v>
      </c>
      <c r="N32" s="14"/>
      <c r="O32" s="14"/>
      <c r="P32" s="14">
        <v>-2.2000000000000002</v>
      </c>
      <c r="Q32" s="26">
        <f t="shared" si="38"/>
        <v>-2.9000000000000004</v>
      </c>
      <c r="R32" s="14">
        <v>-0.5</v>
      </c>
      <c r="S32" s="14">
        <v>-0.1</v>
      </c>
      <c r="T32" s="14"/>
      <c r="U32" s="14">
        <v>-2.2999999999999998</v>
      </c>
      <c r="V32" s="26">
        <v>-2.9</v>
      </c>
    </row>
    <row r="33" spans="1:22" ht="13.5" customHeight="1" x14ac:dyDescent="0.25">
      <c r="A33" s="19"/>
      <c r="B33" s="20" t="s">
        <v>57</v>
      </c>
      <c r="C33" s="14"/>
      <c r="D33" s="14"/>
      <c r="E33" s="14"/>
      <c r="F33" s="14"/>
      <c r="G33" s="30"/>
      <c r="H33" s="21"/>
      <c r="I33" s="21"/>
      <c r="J33" s="21"/>
      <c r="K33" s="21"/>
      <c r="L33" s="30"/>
      <c r="M33" s="20">
        <f t="shared" ref="M33:O33" si="39">M31/M30</f>
        <v>-4.3307086614173235E-2</v>
      </c>
      <c r="N33" s="20">
        <f t="shared" si="39"/>
        <v>-0.25225225225225223</v>
      </c>
      <c r="O33" s="20">
        <f t="shared" si="39"/>
        <v>-0.26457399103139012</v>
      </c>
      <c r="P33" s="20">
        <f t="shared" ref="P33" si="40">P31/P30</f>
        <v>2.0512820512820513E-2</v>
      </c>
      <c r="Q33" s="75">
        <f>Q31/Q30</f>
        <v>-0.10835629017447199</v>
      </c>
      <c r="R33" s="20">
        <f t="shared" ref="R33:S33" si="41">R31/R30</f>
        <v>4.7738693467336682E-2</v>
      </c>
      <c r="S33" s="20">
        <f t="shared" si="41"/>
        <v>-6.068601583113456E-2</v>
      </c>
      <c r="T33" s="20">
        <f t="shared" ref="T33:U33" si="42">T31/T30</f>
        <v>-4.1055718475073312E-2</v>
      </c>
      <c r="U33" s="20">
        <f t="shared" si="42"/>
        <v>8.5057471264367815E-2</v>
      </c>
      <c r="V33" s="75">
        <f>V31/V30</f>
        <v>1.2870012870012869E-2</v>
      </c>
    </row>
    <row r="34" spans="1:22" ht="13.5" customHeight="1" x14ac:dyDescent="0.25">
      <c r="A34" s="12" t="s">
        <v>58</v>
      </c>
      <c r="B34" s="18"/>
      <c r="C34" s="14"/>
      <c r="D34" s="14"/>
      <c r="E34" s="14"/>
      <c r="F34" s="14"/>
      <c r="G34" s="26"/>
      <c r="H34" s="14"/>
      <c r="I34" s="14"/>
      <c r="J34" s="14"/>
      <c r="K34" s="14"/>
      <c r="L34" s="26"/>
      <c r="M34" s="14">
        <v>-2.5</v>
      </c>
      <c r="N34" s="14">
        <v>-7.3</v>
      </c>
      <c r="O34" s="14">
        <v>-7.9</v>
      </c>
      <c r="P34" s="14">
        <v>-2.2000000000000002</v>
      </c>
      <c r="Q34" s="26">
        <f t="shared" si="38"/>
        <v>-19.900000000000002</v>
      </c>
      <c r="R34" s="14">
        <v>-2</v>
      </c>
      <c r="S34" s="14">
        <v>-4.4000000000000004</v>
      </c>
      <c r="T34" s="14">
        <v>-4.7</v>
      </c>
      <c r="U34" s="14">
        <v>0.5</v>
      </c>
      <c r="V34" s="26">
        <v>-10.4</v>
      </c>
    </row>
    <row r="35" spans="1:22" ht="13.5" customHeight="1" x14ac:dyDescent="0.25">
      <c r="A35" s="12" t="s">
        <v>66</v>
      </c>
      <c r="B35" s="18"/>
      <c r="C35" s="14"/>
      <c r="D35" s="14"/>
      <c r="E35" s="14"/>
      <c r="F35" s="14"/>
      <c r="G35" s="69"/>
      <c r="H35" s="14"/>
      <c r="I35" s="14"/>
      <c r="J35" s="14"/>
      <c r="K35" s="14"/>
      <c r="L35" s="69"/>
      <c r="M35" s="14">
        <v>0.3</v>
      </c>
      <c r="N35" s="14">
        <v>0.3</v>
      </c>
      <c r="O35" s="14">
        <v>0.2</v>
      </c>
      <c r="P35" s="14">
        <v>1</v>
      </c>
      <c r="Q35" s="69">
        <f t="shared" si="38"/>
        <v>1.8</v>
      </c>
      <c r="R35" s="14">
        <v>0.7</v>
      </c>
      <c r="S35" s="14">
        <v>1.2</v>
      </c>
      <c r="T35" s="14">
        <v>2.4</v>
      </c>
      <c r="U35" s="14">
        <v>6.5</v>
      </c>
      <c r="V35" s="69">
        <v>10.8</v>
      </c>
    </row>
    <row r="36" spans="1:22" ht="13.5" customHeight="1" x14ac:dyDescent="0.25">
      <c r="A36" s="12"/>
      <c r="B36" s="18"/>
      <c r="C36" s="14"/>
      <c r="D36" s="14"/>
      <c r="E36" s="14"/>
      <c r="F36" s="14"/>
      <c r="G36" s="11"/>
      <c r="H36" s="14"/>
      <c r="I36" s="14"/>
      <c r="J36" s="14"/>
      <c r="K36" s="14"/>
      <c r="L36" s="11"/>
      <c r="M36" s="14"/>
      <c r="N36" s="14"/>
      <c r="O36" s="14"/>
      <c r="P36" s="14"/>
      <c r="Q36" s="11"/>
      <c r="R36" s="14"/>
      <c r="S36" s="14"/>
      <c r="T36" s="14"/>
      <c r="U36" s="14"/>
      <c r="V36" s="11"/>
    </row>
    <row r="37" spans="1:22" ht="13.5" customHeight="1" x14ac:dyDescent="0.25">
      <c r="A37" s="6" t="s">
        <v>69</v>
      </c>
      <c r="B37" s="8"/>
      <c r="C37" s="8"/>
      <c r="D37" s="8"/>
      <c r="E37" s="8"/>
      <c r="F37" s="8"/>
      <c r="G37" s="70"/>
      <c r="H37" s="8"/>
      <c r="I37" s="8"/>
      <c r="J37" s="8"/>
      <c r="K37" s="8"/>
      <c r="L37" s="70"/>
      <c r="M37" s="8"/>
      <c r="N37" s="8"/>
      <c r="O37" s="8"/>
      <c r="P37" s="8"/>
      <c r="Q37" s="70"/>
      <c r="R37" s="8"/>
      <c r="S37" s="8"/>
      <c r="T37" s="8"/>
      <c r="U37" s="8"/>
      <c r="V37" s="70"/>
    </row>
    <row r="38" spans="1:22" ht="13.5" customHeight="1" x14ac:dyDescent="0.25">
      <c r="A38" s="12" t="s">
        <v>70</v>
      </c>
      <c r="B38" s="13"/>
      <c r="C38" s="14">
        <v>1176</v>
      </c>
      <c r="D38" s="14">
        <v>1431</v>
      </c>
      <c r="E38" s="14">
        <v>1358</v>
      </c>
      <c r="F38" s="14">
        <v>1267</v>
      </c>
      <c r="G38" s="51">
        <f>F38</f>
        <v>1267</v>
      </c>
      <c r="H38" s="14">
        <v>1217</v>
      </c>
      <c r="I38" s="14">
        <v>1459</v>
      </c>
      <c r="J38" s="14">
        <v>1356</v>
      </c>
      <c r="K38" s="14">
        <v>1304</v>
      </c>
      <c r="L38" s="51">
        <f>K38</f>
        <v>1304</v>
      </c>
      <c r="M38" s="14">
        <v>1260</v>
      </c>
      <c r="N38" s="14">
        <v>1383</v>
      </c>
      <c r="O38" s="14">
        <v>1298</v>
      </c>
      <c r="P38" s="14">
        <v>1473</v>
      </c>
      <c r="Q38" s="51">
        <f>P38</f>
        <v>1473</v>
      </c>
      <c r="R38" s="14">
        <v>1409</v>
      </c>
      <c r="S38" s="14">
        <v>1495</v>
      </c>
      <c r="T38" s="14">
        <v>1390</v>
      </c>
      <c r="U38" s="14">
        <v>1508</v>
      </c>
      <c r="V38" s="51">
        <f>U38</f>
        <v>1508</v>
      </c>
    </row>
    <row r="39" spans="1:22" ht="13.5" customHeight="1" x14ac:dyDescent="0.25">
      <c r="A39" s="12" t="s">
        <v>71</v>
      </c>
      <c r="B39" s="13"/>
      <c r="C39" s="54">
        <v>1.7</v>
      </c>
      <c r="D39" s="54">
        <v>2</v>
      </c>
      <c r="E39" s="54">
        <v>1.9</v>
      </c>
      <c r="F39" s="54">
        <v>1.7</v>
      </c>
      <c r="G39" s="55">
        <f>F39</f>
        <v>1.7</v>
      </c>
      <c r="H39" s="54">
        <v>1.6</v>
      </c>
      <c r="I39" s="54">
        <v>2</v>
      </c>
      <c r="J39" s="54">
        <v>1.8</v>
      </c>
      <c r="K39" s="54">
        <v>1.7</v>
      </c>
      <c r="L39" s="55">
        <f>K39</f>
        <v>1.7</v>
      </c>
      <c r="M39" s="54">
        <v>1.7</v>
      </c>
      <c r="N39" s="54">
        <v>1.8</v>
      </c>
      <c r="O39" s="54">
        <v>1.7</v>
      </c>
      <c r="P39" s="54">
        <v>1.9</v>
      </c>
      <c r="Q39" s="55">
        <f>P39</f>
        <v>1.9</v>
      </c>
      <c r="R39" s="54">
        <v>1.8</v>
      </c>
      <c r="S39" s="54">
        <v>1.9</v>
      </c>
      <c r="T39" s="54">
        <v>1.7</v>
      </c>
      <c r="U39" s="54">
        <v>1.9</v>
      </c>
      <c r="V39" s="55">
        <f>U39</f>
        <v>1.9</v>
      </c>
    </row>
    <row r="40" spans="1:22" ht="13.5" customHeight="1" x14ac:dyDescent="0.25">
      <c r="A40" s="12" t="s">
        <v>72</v>
      </c>
      <c r="B40" s="13"/>
      <c r="C40" s="52">
        <v>0.41</v>
      </c>
      <c r="D40" s="52">
        <v>0.35</v>
      </c>
      <c r="E40" s="52">
        <v>0.39</v>
      </c>
      <c r="F40" s="52">
        <v>0.41</v>
      </c>
      <c r="G40" s="53">
        <f>F40</f>
        <v>0.41</v>
      </c>
      <c r="H40" s="52">
        <v>0.43</v>
      </c>
      <c r="I40" s="52">
        <v>0.35</v>
      </c>
      <c r="J40" s="52">
        <v>0.36</v>
      </c>
      <c r="K40" s="52">
        <v>0.42</v>
      </c>
      <c r="L40" s="53">
        <f>K40</f>
        <v>0.42</v>
      </c>
      <c r="M40" s="52">
        <v>0.44</v>
      </c>
      <c r="N40" s="52">
        <v>0.35</v>
      </c>
      <c r="O40" s="52">
        <v>0.38</v>
      </c>
      <c r="P40" s="52">
        <v>0.39</v>
      </c>
      <c r="Q40" s="53">
        <f>P40</f>
        <v>0.39</v>
      </c>
      <c r="R40" s="52">
        <v>0.42</v>
      </c>
      <c r="S40" s="52">
        <v>0.33</v>
      </c>
      <c r="T40" s="52">
        <v>0.36</v>
      </c>
      <c r="U40" s="52">
        <v>0.36</v>
      </c>
      <c r="V40" s="53">
        <f>U40</f>
        <v>0.36</v>
      </c>
    </row>
    <row r="41" spans="1:22" ht="13.5" customHeight="1" x14ac:dyDescent="0.25">
      <c r="A41" s="12" t="s">
        <v>73</v>
      </c>
      <c r="B41" s="13"/>
      <c r="C41" s="52">
        <v>0.91</v>
      </c>
      <c r="D41" s="52">
        <v>1.35</v>
      </c>
      <c r="E41" s="52">
        <v>1.17</v>
      </c>
      <c r="F41" s="52">
        <v>1.02</v>
      </c>
      <c r="G41" s="56">
        <f>F41</f>
        <v>1.02</v>
      </c>
      <c r="H41" s="52">
        <v>0.91</v>
      </c>
      <c r="I41" s="52">
        <v>1.35</v>
      </c>
      <c r="J41" s="52">
        <v>1.1399999999999999</v>
      </c>
      <c r="K41" s="52">
        <v>1.01</v>
      </c>
      <c r="L41" s="56">
        <f>K41</f>
        <v>1.01</v>
      </c>
      <c r="M41" s="52">
        <v>0.92</v>
      </c>
      <c r="N41" s="52">
        <v>1.25</v>
      </c>
      <c r="O41" s="52">
        <v>1.08</v>
      </c>
      <c r="P41" s="52">
        <v>1.1399999999999999</v>
      </c>
      <c r="Q41" s="56">
        <f>P41</f>
        <v>1.1399999999999999</v>
      </c>
      <c r="R41" s="52">
        <v>1.02</v>
      </c>
      <c r="S41" s="52">
        <v>1.37</v>
      </c>
      <c r="T41" s="52">
        <v>1.1599999999999999</v>
      </c>
      <c r="U41" s="52">
        <v>1.2</v>
      </c>
      <c r="V41" s="56">
        <f>U41</f>
        <v>1.2</v>
      </c>
    </row>
    <row r="42" spans="1:22" ht="13.5" customHeight="1" x14ac:dyDescent="0.25">
      <c r="A42" s="12"/>
      <c r="B42" s="1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spans="1:22" ht="13.5" customHeight="1" x14ac:dyDescent="0.25">
      <c r="A43" s="6" t="s">
        <v>74</v>
      </c>
      <c r="B43" s="8"/>
      <c r="C43" s="8"/>
      <c r="D43" s="8"/>
      <c r="E43" s="8"/>
      <c r="F43" s="8"/>
      <c r="G43" s="70"/>
      <c r="H43" s="8"/>
      <c r="I43" s="8"/>
      <c r="J43" s="8"/>
      <c r="K43" s="8"/>
      <c r="L43" s="70"/>
      <c r="M43" s="8"/>
      <c r="N43" s="8"/>
      <c r="O43" s="8"/>
      <c r="P43" s="8"/>
      <c r="Q43" s="70"/>
      <c r="R43" s="8"/>
      <c r="S43" s="8"/>
      <c r="T43" s="8"/>
      <c r="U43" s="8"/>
      <c r="V43" s="70"/>
    </row>
    <row r="44" spans="1:22" ht="13.5" customHeight="1" x14ac:dyDescent="0.25">
      <c r="A44" s="12" t="s">
        <v>54</v>
      </c>
      <c r="C44" s="24">
        <v>49.3</v>
      </c>
      <c r="D44" s="24">
        <v>51.4</v>
      </c>
      <c r="E44" s="24">
        <v>53</v>
      </c>
      <c r="F44" s="24">
        <v>55.8</v>
      </c>
      <c r="G44" s="26">
        <f>C44+D44+E44+F44</f>
        <v>209.5</v>
      </c>
      <c r="H44" s="24">
        <v>53.6</v>
      </c>
      <c r="I44" s="24">
        <v>55.3</v>
      </c>
      <c r="J44" s="24">
        <v>56.4</v>
      </c>
      <c r="K44" s="24">
        <v>60.3</v>
      </c>
      <c r="L44" s="26">
        <f>H44+I44+J44+K44</f>
        <v>225.60000000000002</v>
      </c>
      <c r="M44" s="24">
        <v>50.9</v>
      </c>
      <c r="N44" s="24">
        <v>60.5</v>
      </c>
      <c r="O44" s="24">
        <v>54.1</v>
      </c>
      <c r="P44" s="24">
        <v>57.4</v>
      </c>
      <c r="Q44" s="26">
        <f>M44+N44+O44+P44</f>
        <v>222.9</v>
      </c>
      <c r="R44" s="24">
        <v>52.9</v>
      </c>
      <c r="S44" s="24">
        <v>54.2</v>
      </c>
      <c r="T44" s="24">
        <v>55.3</v>
      </c>
      <c r="U44" s="24">
        <v>59.3</v>
      </c>
      <c r="V44" s="26">
        <f>R44+S44+T44+U44</f>
        <v>221.7</v>
      </c>
    </row>
    <row r="45" spans="1:22" ht="13.5" customHeight="1" x14ac:dyDescent="0.25">
      <c r="A45" s="12" t="s">
        <v>55</v>
      </c>
      <c r="C45" s="24">
        <v>15.6</v>
      </c>
      <c r="D45" s="24">
        <v>16.100000000000001</v>
      </c>
      <c r="E45" s="24">
        <v>16.899999999999999</v>
      </c>
      <c r="F45" s="24">
        <v>17.3</v>
      </c>
      <c r="G45" s="26">
        <f>C45+D45+E45+F45</f>
        <v>65.900000000000006</v>
      </c>
      <c r="H45" s="24">
        <v>15.5</v>
      </c>
      <c r="I45" s="24">
        <v>17.3</v>
      </c>
      <c r="J45" s="24">
        <v>18.3</v>
      </c>
      <c r="K45" s="24">
        <v>17.5</v>
      </c>
      <c r="L45" s="26">
        <f>H45+I45+J45+K45</f>
        <v>68.599999999999994</v>
      </c>
      <c r="M45" s="24">
        <v>16</v>
      </c>
      <c r="N45" s="24">
        <v>17.399999999999999</v>
      </c>
      <c r="O45" s="24">
        <v>19.100000000000001</v>
      </c>
      <c r="P45" s="24">
        <v>17.899999999999999</v>
      </c>
      <c r="Q45" s="26">
        <f>M45+N45+O45+P45</f>
        <v>70.400000000000006</v>
      </c>
      <c r="R45" s="24">
        <v>17.100000000000001</v>
      </c>
      <c r="S45" s="24">
        <v>18.100000000000001</v>
      </c>
      <c r="T45" s="24">
        <v>20.8</v>
      </c>
      <c r="U45" s="24">
        <v>17.7</v>
      </c>
      <c r="V45" s="26">
        <f>R45+S45+T45+U45</f>
        <v>73.7</v>
      </c>
    </row>
    <row r="46" spans="1:22" ht="13.5" customHeight="1" x14ac:dyDescent="0.25">
      <c r="A46" s="12" t="s">
        <v>56</v>
      </c>
      <c r="C46" s="24"/>
      <c r="D46" s="24"/>
      <c r="E46" s="24"/>
      <c r="F46" s="24"/>
      <c r="G46" s="26"/>
      <c r="H46" s="24"/>
      <c r="I46" s="24"/>
      <c r="J46" s="24"/>
      <c r="K46" s="24"/>
      <c r="L46" s="26"/>
      <c r="M46" s="24"/>
      <c r="N46" s="24"/>
      <c r="O46" s="24"/>
      <c r="P46" s="24"/>
      <c r="Q46" s="26"/>
      <c r="R46" s="24"/>
      <c r="S46" s="24"/>
      <c r="T46" s="24"/>
      <c r="U46" s="24"/>
      <c r="V46" s="26"/>
    </row>
    <row r="47" spans="1:22" s="22" customFormat="1" ht="13.5" customHeight="1" x14ac:dyDescent="0.25">
      <c r="A47" s="19"/>
      <c r="B47" s="20" t="s">
        <v>57</v>
      </c>
      <c r="C47" s="21">
        <f t="shared" ref="C47:D47" si="43">C45/C44</f>
        <v>0.31643002028397565</v>
      </c>
      <c r="D47" s="21">
        <f t="shared" si="43"/>
        <v>0.31322957198443585</v>
      </c>
      <c r="E47" s="21">
        <f t="shared" ref="E47:F47" si="44">E45/E44</f>
        <v>0.31886792452830187</v>
      </c>
      <c r="F47" s="21">
        <f t="shared" si="44"/>
        <v>0.31003584229390685</v>
      </c>
      <c r="G47" s="30">
        <f>G45/G44</f>
        <v>0.31455847255369929</v>
      </c>
      <c r="H47" s="21">
        <f t="shared" ref="H47:I47" si="45">H45/H44</f>
        <v>0.28917910447761191</v>
      </c>
      <c r="I47" s="21">
        <f t="shared" si="45"/>
        <v>0.31283905967450276</v>
      </c>
      <c r="J47" s="21">
        <f t="shared" ref="J47:K47" si="46">J45/J44</f>
        <v>0.32446808510638298</v>
      </c>
      <c r="K47" s="21">
        <f t="shared" si="46"/>
        <v>0.29021558872305142</v>
      </c>
      <c r="L47" s="78">
        <f>L45/L44</f>
        <v>0.30407801418439712</v>
      </c>
      <c r="M47" s="21">
        <f t="shared" ref="M47:P47" si="47">M45/M44</f>
        <v>0.3143418467583497</v>
      </c>
      <c r="N47" s="21">
        <f t="shared" si="47"/>
        <v>0.28760330578512394</v>
      </c>
      <c r="O47" s="21">
        <f t="shared" si="47"/>
        <v>0.35304990757855825</v>
      </c>
      <c r="P47" s="21">
        <f t="shared" si="47"/>
        <v>0.31184668989547037</v>
      </c>
      <c r="Q47" s="78">
        <f>Q45/Q44</f>
        <v>0.31583669807088383</v>
      </c>
      <c r="R47" s="21">
        <f t="shared" ref="R47:S47" si="48">R45/R44</f>
        <v>0.32325141776937621</v>
      </c>
      <c r="S47" s="21">
        <f t="shared" si="48"/>
        <v>0.33394833948339486</v>
      </c>
      <c r="T47" s="21">
        <f t="shared" ref="T47:U47" si="49">T45/T44</f>
        <v>0.3761301989150091</v>
      </c>
      <c r="U47" s="21">
        <f t="shared" si="49"/>
        <v>0.29848229342327148</v>
      </c>
      <c r="V47" s="78">
        <f>V45/V44</f>
        <v>0.33243121335137576</v>
      </c>
    </row>
    <row r="48" spans="1:22" ht="13.5" customHeight="1" x14ac:dyDescent="0.25">
      <c r="A48" s="12" t="s">
        <v>58</v>
      </c>
      <c r="C48" s="24">
        <v>10</v>
      </c>
      <c r="D48" s="24">
        <v>10.4</v>
      </c>
      <c r="E48" s="24">
        <v>11.1</v>
      </c>
      <c r="F48" s="24">
        <v>11.3</v>
      </c>
      <c r="G48" s="26">
        <f>C48+D48+E48+F48</f>
        <v>42.8</v>
      </c>
      <c r="H48" s="24">
        <v>9.3000000000000007</v>
      </c>
      <c r="I48" s="24">
        <v>11.1</v>
      </c>
      <c r="J48" s="24">
        <v>12.1</v>
      </c>
      <c r="K48" s="24">
        <v>11.3</v>
      </c>
      <c r="L48" s="26">
        <f>H48+I48+J48+K48</f>
        <v>43.8</v>
      </c>
      <c r="M48" s="24">
        <v>9.6999999999999993</v>
      </c>
      <c r="N48" s="24">
        <v>11.1</v>
      </c>
      <c r="O48" s="24">
        <v>12.8</v>
      </c>
      <c r="P48" s="24">
        <v>11.1</v>
      </c>
      <c r="Q48" s="26">
        <f>M48+N48+O48+P48</f>
        <v>44.699999999999996</v>
      </c>
      <c r="R48" s="24">
        <v>10.4</v>
      </c>
      <c r="S48" s="24">
        <v>10.6</v>
      </c>
      <c r="T48" s="24">
        <v>13.4</v>
      </c>
      <c r="U48" s="24">
        <v>10</v>
      </c>
      <c r="V48" s="26">
        <f>R48+S48+T48+U48</f>
        <v>44.4</v>
      </c>
    </row>
    <row r="49" spans="1:22" ht="13.5" customHeight="1" x14ac:dyDescent="0.25">
      <c r="A49" s="12" t="s">
        <v>66</v>
      </c>
      <c r="C49" s="24">
        <v>4.4000000000000004</v>
      </c>
      <c r="D49" s="24">
        <v>12.4</v>
      </c>
      <c r="E49" s="24">
        <v>9.3000000000000007</v>
      </c>
      <c r="F49" s="24">
        <v>8.1999999999999993</v>
      </c>
      <c r="G49" s="69">
        <f>C49+D49+E49+F49</f>
        <v>34.299999999999997</v>
      </c>
      <c r="H49" s="24">
        <v>9.3000000000000007</v>
      </c>
      <c r="I49" s="24">
        <v>7.9</v>
      </c>
      <c r="J49" s="24">
        <v>3.8</v>
      </c>
      <c r="K49" s="24">
        <v>8.3000000000000007</v>
      </c>
      <c r="L49" s="69">
        <f>H49+I49+J49+K49</f>
        <v>29.300000000000004</v>
      </c>
      <c r="M49" s="24">
        <v>4.9000000000000004</v>
      </c>
      <c r="N49" s="24">
        <v>8.6999999999999993</v>
      </c>
      <c r="O49" s="24">
        <v>5.0999999999999996</v>
      </c>
      <c r="P49" s="24">
        <v>7.8</v>
      </c>
      <c r="Q49" s="69">
        <f>M49+N49+O49+P49</f>
        <v>26.5</v>
      </c>
      <c r="R49" s="24">
        <v>5.2</v>
      </c>
      <c r="S49" s="24">
        <v>6.2</v>
      </c>
      <c r="T49" s="24">
        <v>5.8</v>
      </c>
      <c r="U49" s="24">
        <v>8.6</v>
      </c>
      <c r="V49" s="69">
        <f>R49+S49+T49+U49</f>
        <v>25.799999999999997</v>
      </c>
    </row>
    <row r="51" spans="1:22" ht="13.5" customHeight="1" x14ac:dyDescent="0.2">
      <c r="G51" s="82"/>
      <c r="L51" s="82"/>
      <c r="O51" s="76"/>
      <c r="P51" s="62"/>
      <c r="Q51" s="62"/>
      <c r="R51" s="62"/>
      <c r="V51" s="62"/>
    </row>
    <row r="52" spans="1:22" ht="13.5" customHeight="1" x14ac:dyDescent="0.2">
      <c r="A52" s="61" t="s">
        <v>75</v>
      </c>
      <c r="G52" s="82"/>
      <c r="L52" s="82"/>
      <c r="P52" s="82"/>
      <c r="Q52" s="82"/>
      <c r="R52" s="82"/>
      <c r="V52" s="82"/>
    </row>
    <row r="53" spans="1:22" ht="13.5" customHeight="1" x14ac:dyDescent="0.2">
      <c r="A53" s="61" t="s">
        <v>76</v>
      </c>
      <c r="G53" s="81"/>
      <c r="L53" s="81"/>
      <c r="P53" s="82"/>
      <c r="Q53" s="82"/>
      <c r="R53" s="82"/>
      <c r="V53" s="82"/>
    </row>
    <row r="54" spans="1:22" ht="13.5" customHeight="1" x14ac:dyDescent="0.2">
      <c r="A54" s="61" t="s">
        <v>77</v>
      </c>
      <c r="P54" s="81"/>
      <c r="Q54" s="81"/>
      <c r="R54" s="81"/>
      <c r="V54" s="81"/>
    </row>
    <row r="55" spans="1:22" ht="13.5" customHeight="1" x14ac:dyDescent="0.2">
      <c r="A55" s="61" t="s">
        <v>78</v>
      </c>
    </row>
    <row r="56" spans="1:22" x14ac:dyDescent="0.2">
      <c r="C56" s="1" t="str">
        <f>C2</f>
        <v>1Q22</v>
      </c>
      <c r="D56" s="1" t="str">
        <f>D2</f>
        <v>2Q22</v>
      </c>
      <c r="E56" s="1" t="str">
        <f>E2</f>
        <v>3Q22</v>
      </c>
      <c r="F56" s="1" t="str">
        <f>F2</f>
        <v>4Q22</v>
      </c>
    </row>
    <row r="57" spans="1:22" x14ac:dyDescent="0.2">
      <c r="C57" s="77">
        <f>C7</f>
        <v>0.3463042628079781</v>
      </c>
      <c r="D57" s="77">
        <f>D7</f>
        <v>0.34400767018216682</v>
      </c>
      <c r="E57" s="77">
        <f>E7</f>
        <v>0.36310861423220975</v>
      </c>
      <c r="F57" s="77">
        <f>F7</f>
        <v>0.32865268396729469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V57" s="77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2442e00-1001-4bd8-bcc7-68d35489ce86" xsi:nil="true"/>
    <STATUS10 xmlns="92442e00-1001-4bd8-bcc7-68d35489ce86">Final</STATUS1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62128BFEC794AA64AACE5F3BB71B3" ma:contentTypeVersion="10" ma:contentTypeDescription="Create a new document." ma:contentTypeScope="" ma:versionID="293f6e42efad3dd611b7ebf989de787e">
  <xsd:schema xmlns:xsd="http://www.w3.org/2001/XMLSchema" xmlns:xs="http://www.w3.org/2001/XMLSchema" xmlns:p="http://schemas.microsoft.com/office/2006/metadata/properties" xmlns:ns2="92442e00-1001-4bd8-bcc7-68d35489ce86" xmlns:ns3="b5cec081-88af-4cfd-be88-4ed5edca3bdf" targetNamespace="http://schemas.microsoft.com/office/2006/metadata/properties" ma:root="true" ma:fieldsID="aa14c2e26878ca1901e058ba661cd005" ns2:_="" ns3:_="">
    <xsd:import namespace="92442e00-1001-4bd8-bcc7-68d35489ce86"/>
    <xsd:import namespace="b5cec081-88af-4cfd-be88-4ed5edca3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2:STATUS10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42e00-1001-4bd8-bcc7-68d35489c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1" nillable="true" ma:displayName="Status" ma:format="Dropdown" ma:internalName="Status">
      <xsd:simpleType>
        <xsd:restriction base="dms:Note">
          <xsd:maxLength value="255"/>
        </xsd:restriction>
      </xsd:simpleType>
    </xsd:element>
    <xsd:element name="STATUS10" ma:index="12" nillable="true" ma:displayName="STATUS" ma:default="Draft" ma:format="Dropdown" ma:internalName="STATUS10">
      <xsd:simpleType>
        <xsd:restriction base="dms:Choice">
          <xsd:enumeration value="Draft"/>
          <xsd:enumeration value="Audit"/>
          <xsd:enumeration value="Audit kokous"/>
          <xsd:enumeration value="Hallitus kokous"/>
          <xsd:enumeration value="Near final"/>
          <xsd:enumeration value="Final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ec081-88af-4cfd-be88-4ed5edca3bd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7E8187-73E2-4343-AAE6-3601A792EE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5D26C-6134-433D-AC66-3D25300CB57C}">
  <ds:schemaRefs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92442e00-1001-4bd8-bcc7-68d35489ce86"/>
    <ds:schemaRef ds:uri="http://schemas.openxmlformats.org/package/2006/metadata/core-properties"/>
    <ds:schemaRef ds:uri="b5cec081-88af-4cfd-be88-4ed5edca3bd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3DB22C-8F35-4796-BFAA-3561C220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42e00-1001-4bd8-bcc7-68d35489ce86"/>
    <ds:schemaRef ds:uri="b5cec081-88af-4cfd-be88-4ed5edca3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Elisa Group</vt:lpstr>
      <vt:lpstr>Finland and Estonia</vt:lpstr>
      <vt:lpstr>Financials</vt:lpstr>
    </vt:vector>
  </TitlesOfParts>
  <Manager/>
  <Company>Elisa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</dc:creator>
  <cp:keywords/>
  <dc:description/>
  <cp:lastModifiedBy>Vesa Sahivirta</cp:lastModifiedBy>
  <cp:revision/>
  <dcterms:created xsi:type="dcterms:W3CDTF">2009-03-09T14:35:18Z</dcterms:created>
  <dcterms:modified xsi:type="dcterms:W3CDTF">2026-01-30T08:24:08Z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0x0101008D062128BFEC794AA64AACE5F3BB71B3</vt:lpwstr>
  </property>
  <property fmtid="{D5CDD505-2E9C-101B-9397-08002B2CF9AE}" pid="4" name="MSIP_Label_cdc77757-65b7-4e68-a011-0571e55bdfb9_Enabled">
    <vt:lpwstr>true</vt:lpwstr>
  </property>
  <property fmtid="{D5CDD505-2E9C-101B-9397-08002B2CF9AE}" pid="5" name="MSIP_Label_cdc77757-65b7-4e68-a011-0571e55bdfb9_SetDate">
    <vt:lpwstr>2022-03-21T10:08:45Z</vt:lpwstr>
  </property>
  <property fmtid="{D5CDD505-2E9C-101B-9397-08002B2CF9AE}" pid="6" name="MSIP_Label_cdc77757-65b7-4e68-a011-0571e55bdfb9_Method">
    <vt:lpwstr>Privileged</vt:lpwstr>
  </property>
  <property fmtid="{D5CDD505-2E9C-101B-9397-08002B2CF9AE}" pid="7" name="MSIP_Label_cdc77757-65b7-4e68-a011-0571e55bdfb9_Name">
    <vt:lpwstr>Public no marking</vt:lpwstr>
  </property>
  <property fmtid="{D5CDD505-2E9C-101B-9397-08002B2CF9AE}" pid="8" name="MSIP_Label_cdc77757-65b7-4e68-a011-0571e55bdfb9_SiteId">
    <vt:lpwstr>bc70102e-bcef-408c-8acb-2ab01f1517ab</vt:lpwstr>
  </property>
  <property fmtid="{D5CDD505-2E9C-101B-9397-08002B2CF9AE}" pid="9" name="MSIP_Label_cdc77757-65b7-4e68-a011-0571e55bdfb9_ActionId">
    <vt:lpwstr>838e5b4c-3475-4af5-8e85-03c7a74b2497</vt:lpwstr>
  </property>
  <property fmtid="{D5CDD505-2E9C-101B-9397-08002B2CF9AE}" pid="10" name="MSIP_Label_cdc77757-65b7-4e68-a011-0571e55bdfb9_ContentBits">
    <vt:lpwstr>0</vt:lpwstr>
  </property>
</Properties>
</file>